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Command Center" sheetId="1" state="visible" r:id="rId1"/>
    <sheet xmlns:r="http://schemas.openxmlformats.org/officeDocument/2006/relationships" name="👥 Client Roster" sheetId="2" state="visible" r:id="rId2"/>
    <sheet xmlns:r="http://schemas.openxmlformats.org/officeDocument/2006/relationships" name="🎯 Lead Pipeline" sheetId="3" state="visible" r:id="rId3"/>
    <sheet xmlns:r="http://schemas.openxmlformats.org/officeDocument/2006/relationships" name="🔍 Opportunity Engine" sheetId="4" state="visible" r:id="rId4"/>
    <sheet xmlns:r="http://schemas.openxmlformats.org/officeDocument/2006/relationships" name="🔥 AEP War Room" sheetId="5" state="visible" r:id="rId5"/>
    <sheet xmlns:r="http://schemas.openxmlformats.org/officeDocument/2006/relationships" name="💰 Commissions" sheetId="6" state="visible" r:id="rId6"/>
    <sheet xmlns:r="http://schemas.openxmlformats.org/officeDocument/2006/relationships" name="🏥 Dual Eligible Hub" sheetId="7" state="visible" r:id="rId7"/>
    <sheet xmlns:r="http://schemas.openxmlformats.org/officeDocument/2006/relationships" name="🔔 Retention Hub" sheetId="8" state="visible" r:id="rId8"/>
    <sheet xmlns:r="http://schemas.openxmlformats.org/officeDocument/2006/relationships" name="⚖️ Compliance Vault" sheetId="9" state="visible" r:id="rId9"/>
    <sheet xmlns:r="http://schemas.openxmlformats.org/officeDocument/2006/relationships" name="📖 Agent Toolkit" sheetId="10" state="visible" r:id="rId10"/>
    <sheet xmlns:r="http://schemas.openxmlformats.org/officeDocument/2006/relationships" name="🏆 Certifications" sheetId="11" state="visible" r:id="rId11"/>
    <sheet xmlns:r="http://schemas.openxmlformats.org/officeDocument/2006/relationships" name="🔗 Resource Hub" sheetId="12" state="visible" r:id="rId12"/>
    <sheet xmlns:r="http://schemas.openxmlformats.org/officeDocument/2006/relationships" name="📊 Lead &amp; T65 Intel" sheetId="13" state="visible" r:id="rId13"/>
    <sheet xmlns:r="http://schemas.openxmlformats.org/officeDocument/2006/relationships" name="🤝 Referral Partner CRM" sheetId="14" state="visible" r:id="rId14"/>
    <sheet xmlns:r="http://schemas.openxmlformats.org/officeDocument/2006/relationships" name="🤝 Referral Log" sheetId="15" state="visible" r:id="rId15"/>
    <sheet xmlns:r="http://schemas.openxmlformats.org/officeDocument/2006/relationships" name="📡 Compliance Updates" sheetId="16" state="visible" r:id="rId16"/>
    <sheet xmlns:r="http://schemas.openxmlformats.org/officeDocument/2006/relationships" name="📝 Setup Guide" sheetId="17" state="visible" r:id="rId17"/>
  </sheets>
  <definedNames/>
  <calcPr calcId="181014" fullCalcOnLoad="1"/>
</workbook>
</file>

<file path=xl/styles.xml><?xml version="1.0" encoding="utf-8"?>
<styleSheet xmlns="http://schemas.openxmlformats.org/spreadsheetml/2006/main">
  <numFmts count="2">
    <numFmt numFmtId="164" formatCode="MM/DD/YYYY"/>
    <numFmt numFmtId="165" formatCode="&quot;$&quot;#,##0.00"/>
  </numFmts>
  <fonts count="70">
    <font>
      <name val="Calibri"/>
      <family val="2"/>
      <color theme="1"/>
      <sz val="11"/>
      <scheme val="minor"/>
    </font>
    <font>
      <name val="Calibri"/>
      <b val="1"/>
      <color rgb="00C9922A"/>
      <sz val="20"/>
    </font>
    <font>
      <name val="Calibri"/>
      <i val="1"/>
      <color rgb="00FDF3DC"/>
      <sz val="10"/>
    </font>
    <font>
      <name val="Calibri"/>
      <b val="1"/>
      <color rgb="00FDF3DC"/>
      <sz val="8"/>
    </font>
    <font>
      <name val="Calibri"/>
      <b val="1"/>
      <color rgb="00FDF3DC"/>
      <sz val="24"/>
    </font>
    <font>
      <name val="Calibri"/>
      <b val="1"/>
      <color rgb="00FFFFFF"/>
      <sz val="8"/>
    </font>
    <font>
      <name val="Calibri"/>
      <b val="1"/>
      <color rgb="00FFFFFF"/>
      <sz val="24"/>
    </font>
    <font>
      <name val="Calibri"/>
      <b val="1"/>
      <color rgb="00FFFFFF"/>
      <sz val="10"/>
    </font>
    <font>
      <name val="Calibri"/>
      <b val="1"/>
      <color rgb="00B45309"/>
      <sz val="10"/>
    </font>
    <font>
      <name val="Calibri"/>
      <b val="1"/>
      <color rgb="00B45309"/>
      <sz val="16"/>
    </font>
    <font>
      <name val="Calibri"/>
      <i val="1"/>
      <color rgb="0094A3B8"/>
      <sz val="9"/>
    </font>
    <font>
      <name val="Calibri"/>
      <b val="1"/>
      <color rgb="00C0392B"/>
      <sz val="10"/>
    </font>
    <font>
      <name val="Calibri"/>
      <b val="1"/>
      <color rgb="00C0392B"/>
      <sz val="16"/>
    </font>
    <font>
      <name val="Calibri"/>
      <b val="1"/>
      <color rgb="001D4ED8"/>
      <sz val="10"/>
    </font>
    <font>
      <name val="Calibri"/>
      <b val="1"/>
      <color rgb="001D4ED8"/>
      <sz val="16"/>
    </font>
    <font>
      <name val="Calibri"/>
      <b val="1"/>
      <color rgb="006D28D9"/>
      <sz val="10"/>
    </font>
    <font>
      <name val="Calibri"/>
      <b val="1"/>
      <color rgb="006D28D9"/>
      <sz val="16"/>
    </font>
    <font>
      <name val="Calibri"/>
      <b val="1"/>
      <color rgb="000F1F3D"/>
      <sz val="13"/>
    </font>
    <font>
      <name val="Calibri"/>
      <b val="1"/>
      <color rgb="007A5800"/>
      <sz val="10"/>
    </font>
    <font>
      <name val="Calibri"/>
      <color rgb="00FDF3DC"/>
      <sz val="8"/>
    </font>
    <font>
      <name val="Calibri"/>
      <b val="1"/>
      <color rgb="001D4ED8"/>
      <sz val="14"/>
    </font>
    <font>
      <name val="Calibri"/>
      <b val="1"/>
      <color rgb="000E7C86"/>
      <sz val="9"/>
      <u val="single"/>
    </font>
    <font>
      <name val="Calibri"/>
      <color rgb="00FFFFFF"/>
      <sz val="7"/>
    </font>
    <font>
      <name val="Calibri"/>
      <b val="1"/>
      <color rgb="00FFFFFF"/>
      <sz val="20"/>
    </font>
    <font>
      <name val="Calibri"/>
      <b val="1"/>
      <color rgb="00FFFFFF"/>
      <sz val="9"/>
    </font>
    <font>
      <name val="Calibri"/>
      <color rgb="00FFFFFF"/>
      <sz val="8"/>
    </font>
    <font>
      <name val="Calibri"/>
      <b val="1"/>
      <color rgb="0094A3B8"/>
      <sz val="14"/>
    </font>
    <font>
      <name val="Calibri"/>
      <b val="1"/>
      <color rgb="000E7C86"/>
      <sz val="14"/>
    </font>
    <font>
      <name val="Calibri"/>
      <b val="1"/>
      <color rgb="00B45309"/>
      <sz val="14"/>
    </font>
    <font>
      <name val="Calibri"/>
      <b val="1"/>
      <color rgb="006D28D9"/>
      <sz val="14"/>
    </font>
    <font>
      <name val="Calibri"/>
      <b val="1"/>
      <color rgb="00C9922A"/>
      <sz val="14"/>
    </font>
    <font>
      <name val="Calibri"/>
      <b val="1"/>
      <color rgb="001A7A4A"/>
      <sz val="14"/>
    </font>
    <font>
      <name val="Calibri"/>
      <b val="1"/>
      <color rgb="001B3060"/>
      <sz val="14"/>
    </font>
    <font>
      <name val="Calibri"/>
      <b val="1"/>
      <color rgb="00C0392B"/>
      <sz val="14"/>
    </font>
    <font>
      <name val="Calibri"/>
      <b val="1"/>
      <color rgb="00FDF3DC"/>
      <sz val="10"/>
    </font>
    <font>
      <name val="Calibri"/>
      <b val="1"/>
      <color rgb="006D28D9"/>
      <sz val="9"/>
    </font>
    <font>
      <name val="Calibri"/>
      <b val="1"/>
      <color rgb="00FFFFFF"/>
      <sz val="16"/>
    </font>
    <font>
      <name val="Calibri"/>
      <b val="1"/>
      <color rgb="00334155"/>
      <sz val="10"/>
    </font>
    <font>
      <name val="Calibri"/>
      <b val="1"/>
      <color rgb="000F1F3D"/>
      <sz val="10"/>
    </font>
    <font>
      <name val="Calibri"/>
      <b val="1"/>
      <color rgb="00FFFFFF"/>
      <sz val="11"/>
    </font>
    <font>
      <name val="Calibri"/>
      <b val="1"/>
      <color rgb="000F1F3D"/>
      <sz val="16"/>
    </font>
    <font>
      <name val="Calibri"/>
      <b val="1"/>
      <color rgb="00FFFFFF"/>
      <sz val="22"/>
    </font>
    <font>
      <name val="Calibri"/>
      <b val="1"/>
      <color rgb="00FDF3DC"/>
      <sz val="22"/>
    </font>
    <font>
      <name val="Calibri"/>
      <color rgb="00334155"/>
      <sz val="10"/>
    </font>
    <font>
      <name val="Calibri"/>
      <color rgb="00C0392B"/>
      <sz val="10"/>
    </font>
    <font>
      <name val="Calibri"/>
      <b val="1"/>
      <color rgb="00334155"/>
      <sz val="9"/>
    </font>
    <font>
      <name val="Calibri"/>
      <b val="1"/>
      <color rgb="00C0392B"/>
      <sz val="11"/>
    </font>
    <font>
      <name val="Calibri"/>
      <color rgb="00334155"/>
      <sz val="9"/>
    </font>
    <font>
      <name val="Calibri"/>
      <b val="1"/>
      <color rgb="00B45309"/>
      <sz val="11"/>
    </font>
    <font>
      <name val="Calibri"/>
      <b val="1"/>
      <color rgb="001D4ED8"/>
      <sz val="11"/>
    </font>
    <font>
      <name val="Calibri"/>
      <b val="1"/>
      <color rgb="001A7A4A"/>
      <sz val="11"/>
    </font>
    <font>
      <name val="Calibri"/>
      <b val="1"/>
      <color rgb="000F1F3D"/>
      <sz val="8"/>
    </font>
    <font>
      <name val="Calibri"/>
      <b val="1"/>
      <color rgb="000F1F3D"/>
      <sz val="22"/>
    </font>
    <font>
      <name val="Calibri"/>
      <b val="1"/>
      <color rgb="00C0392B"/>
      <sz val="9"/>
    </font>
    <font>
      <name val="Calibri"/>
      <b val="1"/>
      <color rgb="00FDF3DC"/>
      <sz val="11"/>
    </font>
    <font>
      <name val="Calibri"/>
      <i val="1"/>
      <color rgb="0094A3B8"/>
      <sz val="8"/>
    </font>
    <font>
      <name val="Calibri"/>
      <b val="1"/>
      <color rgb="00C9922A"/>
      <sz val="12"/>
    </font>
    <font>
      <name val="Calibri"/>
      <b val="1"/>
      <color rgb="000E7C86"/>
      <sz val="9"/>
    </font>
    <font>
      <name val="Calibri"/>
      <color rgb="0094A3B8"/>
      <sz val="9"/>
    </font>
    <font>
      <name val="Calibri"/>
      <b val="1"/>
      <color rgb="00B45309"/>
      <sz val="9"/>
    </font>
    <font>
      <name val="Calibri"/>
      <b val="1"/>
      <color rgb="00FFFFFF"/>
      <sz val="12"/>
    </font>
    <font>
      <name val="Calibri"/>
      <color rgb="000E7C86"/>
      <sz val="9"/>
      <u val="single"/>
    </font>
    <font>
      <name val="Calibri"/>
      <i val="1"/>
      <color rgb="00FDF3DC"/>
      <sz val="8"/>
    </font>
    <font>
      <name val="Calibri"/>
      <b val="1"/>
      <color rgb="00FDF3DC"/>
      <sz val="20"/>
    </font>
    <font>
      <name val="Calibri"/>
      <b val="1"/>
      <color rgb="007A5800"/>
      <sz val="9"/>
    </font>
    <font>
      <name val="Calibri"/>
      <b val="1"/>
      <color rgb="00FFFFFF"/>
      <sz val="7"/>
    </font>
    <font>
      <name val="Calibri"/>
      <b val="1"/>
      <color rgb="000F1F3D"/>
      <sz val="9"/>
    </font>
    <font>
      <name val="Calibri"/>
      <color rgb="00FFFFFF"/>
      <sz val="9"/>
    </font>
    <font>
      <name val="Calibri"/>
      <color rgb="000E7C86"/>
      <sz val="8"/>
      <u val="single"/>
    </font>
    <font>
      <name val="Calibri"/>
      <i val="1"/>
      <color rgb="00B45309"/>
      <sz val="11"/>
    </font>
  </fonts>
  <fills count="24">
    <fill>
      <patternFill/>
    </fill>
    <fill>
      <patternFill patternType="gray125"/>
    </fill>
    <fill>
      <patternFill patternType="solid">
        <fgColor rgb="000F1F3D"/>
      </patternFill>
    </fill>
    <fill>
      <patternFill patternType="solid">
        <fgColor rgb="001B3060"/>
      </patternFill>
    </fill>
    <fill>
      <patternFill patternType="solid">
        <fgColor rgb="000E7C86"/>
      </patternFill>
    </fill>
    <fill>
      <patternFill patternType="solid">
        <fgColor rgb="001A7A4A"/>
      </patternFill>
    </fill>
    <fill>
      <patternFill patternType="solid">
        <fgColor rgb="006D28D9"/>
      </patternFill>
    </fill>
    <fill>
      <patternFill patternType="solid">
        <fgColor rgb="00B45309"/>
      </patternFill>
    </fill>
    <fill>
      <patternFill patternType="solid">
        <fgColor rgb="00C0392B"/>
      </patternFill>
    </fill>
    <fill>
      <patternFill patternType="solid">
        <fgColor rgb="001D4ED8"/>
      </patternFill>
    </fill>
    <fill>
      <patternFill patternType="solid">
        <fgColor rgb="00FEF3C7"/>
      </patternFill>
    </fill>
    <fill>
      <patternFill patternType="solid">
        <fgColor rgb="00F8F9FA"/>
      </patternFill>
    </fill>
    <fill>
      <patternFill patternType="solid">
        <fgColor rgb="00FDECEA"/>
      </patternFill>
    </fill>
    <fill>
      <patternFill patternType="solid">
        <fgColor rgb="00FDF3DC"/>
      </patternFill>
    </fill>
    <fill>
      <patternFill patternType="solid">
        <fgColor rgb="00EFF6FF"/>
      </patternFill>
    </fill>
    <fill>
      <patternFill patternType="solid">
        <fgColor rgb="00F5F3FF"/>
      </patternFill>
    </fill>
    <fill>
      <patternFill patternType="solid">
        <fgColor rgb="00C9922A"/>
      </patternFill>
    </fill>
    <fill>
      <patternFill patternType="solid">
        <fgColor rgb="001E1E2E"/>
      </patternFill>
    </fill>
    <fill>
      <patternFill patternType="solid">
        <fgColor rgb="00FFFFFF"/>
      </patternFill>
    </fill>
    <fill>
      <patternFill patternType="solid">
        <fgColor rgb="0094A3B8"/>
      </patternFill>
    </fill>
    <fill>
      <patternFill patternType="solid">
        <fgColor rgb="00E8F7EE"/>
      </patternFill>
    </fill>
    <fill>
      <patternFill patternType="solid">
        <fgColor rgb="00E3F6F7"/>
      </patternFill>
    </fill>
    <fill>
      <patternFill patternType="solid">
        <fgColor rgb="00FFF9E6"/>
      </patternFill>
    </fill>
    <fill>
      <patternFill patternType="solid">
        <fgColor rgb="00FFFDF7"/>
      </patternFill>
    </fill>
  </fills>
  <borders count="7">
    <border>
      <left/>
      <right/>
      <top/>
      <bottom/>
      <diagonal/>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top style="thin">
        <color rgb="00E2E8F0"/>
      </top>
      <bottom style="thin">
        <color rgb="00E2E8F0"/>
      </bottom>
      <diagonal/>
    </border>
    <border>
      <left/>
      <right style="thin">
        <color rgb="00E2E8F0"/>
      </right>
      <top style="thin">
        <color rgb="00E2E8F0"/>
      </top>
      <bottom style="thin">
        <color rgb="00E2E8F0"/>
      </bottom>
      <diagonal/>
    </border>
    <border>
      <left style="thin">
        <color rgb="002D3748"/>
      </left>
      <right style="thin">
        <color rgb="002D3748"/>
      </right>
      <top style="thin">
        <color rgb="002D3748"/>
      </top>
      <bottom style="thin">
        <color rgb="002D3748"/>
      </bottom>
    </border>
  </borders>
  <cellStyleXfs count="1">
    <xf numFmtId="0" fontId="0" fillId="0" borderId="0"/>
  </cellStyleXfs>
  <cellXfs count="240">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5" fillId="5" borderId="0" applyAlignment="1" pivotButton="0" quotePrefix="0" xfId="0">
      <alignment horizontal="center" vertical="center"/>
    </xf>
    <xf numFmtId="0" fontId="5" fillId="6" borderId="0" applyAlignment="1" pivotButton="0" quotePrefix="0" xfId="0">
      <alignment horizontal="center" vertical="center"/>
    </xf>
    <xf numFmtId="0" fontId="3" fillId="3" borderId="0" applyAlignment="1" pivotButton="0" quotePrefix="0" xfId="0">
      <alignment horizontal="center" vertical="center"/>
    </xf>
    <xf numFmtId="0" fontId="5" fillId="7" borderId="0" applyAlignment="1" pivotButton="0" quotePrefix="0" xfId="0">
      <alignment horizontal="center" vertical="center"/>
    </xf>
    <xf numFmtId="0" fontId="5" fillId="8" borderId="0" applyAlignment="1" pivotButton="0" quotePrefix="0" xfId="0">
      <alignment horizontal="center" vertical="center"/>
    </xf>
    <xf numFmtId="0" fontId="5" fillId="9" borderId="0" applyAlignment="1" pivotButton="0" quotePrefix="0" xfId="0">
      <alignment horizontal="center" vertical="center"/>
    </xf>
    <xf numFmtId="0" fontId="4" fillId="4" borderId="0" applyAlignment="1" pivotButton="0" quotePrefix="0" xfId="0">
      <alignment horizontal="center" vertical="center"/>
    </xf>
    <xf numFmtId="0" fontId="6" fillId="5" borderId="0" applyAlignment="1" pivotButton="0" quotePrefix="0" xfId="0">
      <alignment horizontal="center" vertical="center"/>
    </xf>
    <xf numFmtId="0" fontId="6" fillId="6" borderId="0" applyAlignment="1" pivotButton="0" quotePrefix="0" xfId="0">
      <alignment horizontal="center" vertical="center"/>
    </xf>
    <xf numFmtId="0" fontId="4" fillId="3" borderId="0" applyAlignment="1" pivotButton="0" quotePrefix="0" xfId="0">
      <alignment horizontal="center" vertical="center"/>
    </xf>
    <xf numFmtId="0" fontId="6" fillId="7" borderId="0" applyAlignment="1" pivotButton="0" quotePrefix="0" xfId="0">
      <alignment horizontal="center" vertical="center"/>
    </xf>
    <xf numFmtId="0" fontId="6" fillId="8" borderId="0" applyAlignment="1" pivotButton="0" quotePrefix="0" xfId="0">
      <alignment horizontal="center" vertical="center"/>
    </xf>
    <xf numFmtId="0" fontId="6" fillId="9" borderId="0" applyAlignment="1" pivotButton="0" quotePrefix="0" xfId="0">
      <alignment horizontal="center" vertical="center"/>
    </xf>
    <xf numFmtId="0" fontId="0" fillId="4" borderId="0" pivotButton="0" quotePrefix="0" xfId="0"/>
    <xf numFmtId="0" fontId="0" fillId="5" borderId="0" pivotButton="0" quotePrefix="0" xfId="0"/>
    <xf numFmtId="0" fontId="0" fillId="6" borderId="0" pivotButton="0" quotePrefix="0" xfId="0"/>
    <xf numFmtId="0" fontId="0" fillId="3" borderId="0" pivotButton="0" quotePrefix="0" xfId="0"/>
    <xf numFmtId="0" fontId="0" fillId="7" borderId="0" pivotButton="0" quotePrefix="0" xfId="0"/>
    <xf numFmtId="0" fontId="0" fillId="8" borderId="0" pivotButton="0" quotePrefix="0" xfId="0"/>
    <xf numFmtId="0" fontId="0" fillId="9" borderId="0" pivotButton="0" quotePrefix="0" xfId="0"/>
    <xf numFmtId="0" fontId="7" fillId="8" borderId="0" applyAlignment="1" pivotButton="0" quotePrefix="0" xfId="0">
      <alignment horizontal="left" vertical="center"/>
    </xf>
    <xf numFmtId="0" fontId="8" fillId="10" borderId="1" applyAlignment="1" pivotButton="0" quotePrefix="0" xfId="0">
      <alignment horizontal="left" vertical="center"/>
    </xf>
    <xf numFmtId="0" fontId="0" fillId="0" borderId="4" pivotButton="0" quotePrefix="0" xfId="0"/>
    <xf numFmtId="0" fontId="0" fillId="0" borderId="5" pivotButton="0" quotePrefix="0" xfId="0"/>
    <xf numFmtId="0" fontId="9" fillId="10" borderId="1" applyAlignment="1" pivotButton="0" quotePrefix="0" xfId="0">
      <alignment horizontal="center" vertical="center"/>
    </xf>
    <xf numFmtId="0" fontId="10" fillId="11" borderId="1" applyAlignment="1" pivotButton="0" quotePrefix="0" xfId="0">
      <alignment horizontal="left" vertical="center"/>
    </xf>
    <xf numFmtId="0" fontId="11" fillId="12" borderId="1" applyAlignment="1" pivotButton="0" quotePrefix="0" xfId="0">
      <alignment horizontal="left" vertical="center"/>
    </xf>
    <xf numFmtId="0" fontId="12" fillId="12" borderId="1" applyAlignment="1" pivotButton="0" quotePrefix="0" xfId="0">
      <alignment horizontal="center" vertical="center"/>
    </xf>
    <xf numFmtId="0" fontId="8" fillId="13" borderId="1" applyAlignment="1" pivotButton="0" quotePrefix="0" xfId="0">
      <alignment horizontal="left" vertical="center"/>
    </xf>
    <xf numFmtId="0" fontId="9" fillId="13" borderId="1" applyAlignment="1" pivotButton="0" quotePrefix="0" xfId="0">
      <alignment horizontal="center" vertical="center"/>
    </xf>
    <xf numFmtId="0" fontId="13" fillId="14" borderId="1" applyAlignment="1" pivotButton="0" quotePrefix="0" xfId="0">
      <alignment horizontal="left" vertical="center"/>
    </xf>
    <xf numFmtId="0" fontId="14" fillId="14" borderId="1" applyAlignment="1" pivotButton="0" quotePrefix="0" xfId="0">
      <alignment horizontal="center" vertical="center"/>
    </xf>
    <xf numFmtId="0" fontId="15" fillId="15" borderId="1" applyAlignment="1" pivotButton="0" quotePrefix="0" xfId="0">
      <alignment horizontal="left" vertical="center"/>
    </xf>
    <xf numFmtId="0" fontId="16" fillId="15" borderId="1" applyAlignment="1" pivotButton="0" quotePrefix="0" xfId="0">
      <alignment horizontal="center" vertical="center"/>
    </xf>
    <xf numFmtId="0" fontId="7" fillId="3" borderId="0" applyAlignment="1" pivotButton="0" quotePrefix="0" xfId="0">
      <alignment horizontal="left" vertical="center"/>
    </xf>
    <xf numFmtId="0" fontId="17" fillId="16" borderId="0" applyAlignment="1" pivotButton="0" quotePrefix="0" xfId="0">
      <alignment horizontal="center" vertical="center"/>
    </xf>
    <xf numFmtId="0" fontId="18" fillId="13" borderId="0" applyAlignment="1" pivotButton="0" quotePrefix="0" xfId="0">
      <alignment horizontal="center" vertical="center"/>
    </xf>
    <xf numFmtId="0" fontId="7" fillId="9" borderId="0" applyAlignment="1" pivotButton="0" quotePrefix="0" xfId="0">
      <alignment horizontal="left" vertical="center"/>
    </xf>
    <xf numFmtId="0" fontId="19" fillId="9" borderId="0" applyAlignment="1" pivotButton="0" quotePrefix="0" xfId="0">
      <alignment horizontal="center" vertical="center"/>
    </xf>
    <xf numFmtId="0" fontId="20" fillId="14" borderId="0" applyAlignment="1" pivotButton="0" quotePrefix="0" xfId="0">
      <alignment horizontal="center" vertical="center"/>
    </xf>
    <xf numFmtId="0" fontId="7" fillId="17" borderId="0" applyAlignment="1" pivotButton="0" quotePrefix="0" xfId="0">
      <alignment horizontal="left" vertical="center"/>
    </xf>
    <xf numFmtId="0" fontId="21" fillId="11" borderId="1" applyAlignment="1" pivotButton="0" quotePrefix="0" xfId="0">
      <alignment horizontal="center" vertical="center"/>
    </xf>
    <xf numFmtId="0" fontId="10" fillId="11" borderId="0" applyAlignment="1" pivotButton="0" quotePrefix="0" xfId="0">
      <alignment horizontal="right" vertical="center"/>
    </xf>
    <xf numFmtId="0" fontId="22" fillId="0" borderId="0" pivotButton="0" quotePrefix="0" xfId="0"/>
    <xf numFmtId="0" fontId="5" fillId="4" borderId="0" applyAlignment="1" pivotButton="0" quotePrefix="0" xfId="0">
      <alignment horizontal="center" vertical="center"/>
    </xf>
    <xf numFmtId="0" fontId="23" fillId="4" borderId="0" applyAlignment="1" pivotButton="0" quotePrefix="0" xfId="0">
      <alignment horizontal="center" vertical="center"/>
    </xf>
    <xf numFmtId="0" fontId="23" fillId="5" borderId="0" applyAlignment="1" pivotButton="0" quotePrefix="0" xfId="0">
      <alignment horizontal="center" vertical="center"/>
    </xf>
    <xf numFmtId="0" fontId="23" fillId="7" borderId="0" applyAlignment="1" pivotButton="0" quotePrefix="0" xfId="0">
      <alignment horizontal="center" vertical="center"/>
    </xf>
    <xf numFmtId="0" fontId="23" fillId="8" borderId="0" applyAlignment="1" pivotButton="0" quotePrefix="0" xfId="0">
      <alignment horizontal="center" vertical="center"/>
    </xf>
    <xf numFmtId="0" fontId="24" fillId="17" borderId="6" applyAlignment="1" pivotButton="0" quotePrefix="0" xfId="0">
      <alignment horizontal="center" vertical="center"/>
    </xf>
    <xf numFmtId="0" fontId="0" fillId="11" borderId="1" applyAlignment="1" pivotButton="0" quotePrefix="0" xfId="0">
      <alignment horizontal="left" vertical="center"/>
    </xf>
    <xf numFmtId="0" fontId="0" fillId="0" borderId="1" applyAlignment="1" pivotButton="0" quotePrefix="0" xfId="0">
      <alignment horizontal="left" vertical="center"/>
    </xf>
    <xf numFmtId="0" fontId="0" fillId="18" borderId="1" applyAlignment="1" pivotButton="0" quotePrefix="0" xfId="0">
      <alignment horizontal="left" vertical="center"/>
    </xf>
    <xf numFmtId="0" fontId="25" fillId="19" borderId="0" applyAlignment="1" pivotButton="0" quotePrefix="0" xfId="0">
      <alignment horizontal="center" vertical="center"/>
    </xf>
    <xf numFmtId="0" fontId="25" fillId="9" borderId="0" applyAlignment="1" pivotButton="0" quotePrefix="0" xfId="0">
      <alignment horizontal="center" vertical="center"/>
    </xf>
    <xf numFmtId="0" fontId="25" fillId="4" borderId="0" applyAlignment="1" pivotButton="0" quotePrefix="0" xfId="0">
      <alignment horizontal="center" vertical="center"/>
    </xf>
    <xf numFmtId="0" fontId="25" fillId="7" borderId="0" applyAlignment="1" pivotButton="0" quotePrefix="0" xfId="0">
      <alignment horizontal="center" vertical="center"/>
    </xf>
    <xf numFmtId="0" fontId="25" fillId="6" borderId="0" applyAlignment="1" pivotButton="0" quotePrefix="0" xfId="0">
      <alignment horizontal="center" vertical="center"/>
    </xf>
    <xf numFmtId="0" fontId="26" fillId="11" borderId="0" applyAlignment="1" pivotButton="0" quotePrefix="0" xfId="0">
      <alignment horizontal="center" vertical="center"/>
    </xf>
    <xf numFmtId="0" fontId="20" fillId="11" borderId="0" applyAlignment="1" pivotButton="0" quotePrefix="0" xfId="0">
      <alignment horizontal="center" vertical="center"/>
    </xf>
    <xf numFmtId="0" fontId="27" fillId="11" borderId="0" applyAlignment="1" pivotButton="0" quotePrefix="0" xfId="0">
      <alignment horizontal="center" vertical="center"/>
    </xf>
    <xf numFmtId="0" fontId="28" fillId="11" borderId="0" applyAlignment="1" pivotButton="0" quotePrefix="0" xfId="0">
      <alignment horizontal="center" vertical="center"/>
    </xf>
    <xf numFmtId="0" fontId="29" fillId="11" borderId="0" applyAlignment="1" pivotButton="0" quotePrefix="0" xfId="0">
      <alignment horizontal="center" vertical="center"/>
    </xf>
    <xf numFmtId="0" fontId="25" fillId="16" borderId="0" applyAlignment="1" pivotButton="0" quotePrefix="0" xfId="0">
      <alignment horizontal="center" vertical="center"/>
    </xf>
    <xf numFmtId="0" fontId="25" fillId="5" borderId="0" applyAlignment="1" pivotButton="0" quotePrefix="0" xfId="0">
      <alignment horizontal="center" vertical="center"/>
    </xf>
    <xf numFmtId="0" fontId="25" fillId="3" borderId="0" applyAlignment="1" pivotButton="0" quotePrefix="0" xfId="0">
      <alignment horizontal="center" vertical="center"/>
    </xf>
    <xf numFmtId="0" fontId="25" fillId="8" borderId="0" applyAlignment="1" pivotButton="0" quotePrefix="0" xfId="0">
      <alignment horizontal="center" vertical="center"/>
    </xf>
    <xf numFmtId="0" fontId="30" fillId="11" borderId="0" applyAlignment="1" pivotButton="0" quotePrefix="0" xfId="0">
      <alignment horizontal="center" vertical="center"/>
    </xf>
    <xf numFmtId="0" fontId="31" fillId="11" borderId="0" applyAlignment="1" pivotButton="0" quotePrefix="0" xfId="0">
      <alignment horizontal="center" vertical="center"/>
    </xf>
    <xf numFmtId="0" fontId="32" fillId="11" borderId="0" applyAlignment="1" pivotButton="0" quotePrefix="0" xfId="0">
      <alignment horizontal="center" vertical="center"/>
    </xf>
    <xf numFmtId="0" fontId="33" fillId="11" borderId="0" applyAlignment="1" pivotButton="0" quotePrefix="0" xfId="0">
      <alignment horizontal="center" vertical="center"/>
    </xf>
    <xf numFmtId="0" fontId="34" fillId="17" borderId="0" applyAlignment="1" pivotButton="0" quotePrefix="0" xfId="0">
      <alignment horizontal="left" vertical="center"/>
    </xf>
    <xf numFmtId="0" fontId="7" fillId="6" borderId="0" applyAlignment="1" pivotButton="0" quotePrefix="0" xfId="0">
      <alignment horizontal="left" vertical="center"/>
    </xf>
    <xf numFmtId="0" fontId="35" fillId="15" borderId="0" applyAlignment="1" pivotButton="0" quotePrefix="0" xfId="0">
      <alignment horizontal="left" vertical="center"/>
    </xf>
    <xf numFmtId="164" fontId="0" fillId="0" borderId="1" applyAlignment="1" pivotButton="0" quotePrefix="0" xfId="0">
      <alignment horizontal="left" vertical="center"/>
    </xf>
    <xf numFmtId="164" fontId="0" fillId="0" borderId="0" pivotButton="0" quotePrefix="0" xfId="0"/>
    <xf numFmtId="0" fontId="7" fillId="4" borderId="0" applyAlignment="1" pivotButton="0" quotePrefix="0" xfId="0">
      <alignment horizontal="left" vertical="center"/>
    </xf>
    <xf numFmtId="0" fontId="24" fillId="4" borderId="6" applyAlignment="1" pivotButton="0" quotePrefix="0" xfId="0">
      <alignment horizontal="center" vertical="center"/>
    </xf>
    <xf numFmtId="164" fontId="24" fillId="4" borderId="6" applyAlignment="1" pivotButton="0" quotePrefix="0" xfId="0">
      <alignment horizontal="center" vertical="center"/>
    </xf>
    <xf numFmtId="0" fontId="36" fillId="8" borderId="0" applyAlignment="1" pivotButton="0" quotePrefix="0" xfId="0">
      <alignment horizontal="center" vertical="center"/>
    </xf>
    <xf numFmtId="0" fontId="37" fillId="11" borderId="0" pivotButton="0" quotePrefix="0" xfId="0"/>
    <xf numFmtId="0" fontId="0" fillId="18" borderId="1" pivotButton="0" quotePrefix="0" xfId="0"/>
    <xf numFmtId="0" fontId="38" fillId="14" borderId="1" pivotButton="0" quotePrefix="0" xfId="0"/>
    <xf numFmtId="0" fontId="0" fillId="11" borderId="1" pivotButton="0" quotePrefix="0" xfId="0"/>
    <xf numFmtId="0" fontId="39" fillId="3" borderId="0" applyAlignment="1" pivotButton="0" quotePrefix="0" xfId="0">
      <alignment horizontal="right" vertical="center"/>
    </xf>
    <xf numFmtId="0" fontId="40" fillId="16" borderId="0" applyAlignment="1" pivotButton="0" quotePrefix="0" xfId="0">
      <alignment horizontal="center" vertical="center"/>
    </xf>
    <xf numFmtId="165" fontId="0" fillId="18" borderId="1" applyAlignment="1" pivotButton="0" quotePrefix="0" xfId="0">
      <alignment horizontal="left" vertical="center"/>
    </xf>
    <xf numFmtId="165" fontId="0" fillId="11" borderId="1" applyAlignment="1" pivotButton="0" quotePrefix="0" xfId="0">
      <alignment horizontal="left" vertical="center"/>
    </xf>
    <xf numFmtId="165" fontId="41" fillId="5" borderId="0" applyAlignment="1" pivotButton="0" quotePrefix="0" xfId="0">
      <alignment horizontal="center" vertical="center"/>
    </xf>
    <xf numFmtId="165" fontId="41" fillId="9" borderId="0" applyAlignment="1" pivotButton="0" quotePrefix="0" xfId="0">
      <alignment horizontal="center" vertical="center"/>
    </xf>
    <xf numFmtId="165" fontId="41" fillId="8" borderId="0" applyAlignment="1" pivotButton="0" quotePrefix="0" xfId="0">
      <alignment horizontal="center" vertical="center"/>
    </xf>
    <xf numFmtId="165" fontId="41" fillId="7" borderId="0" applyAlignment="1" pivotButton="0" quotePrefix="0" xfId="0">
      <alignment horizontal="center" vertical="center"/>
    </xf>
    <xf numFmtId="165" fontId="42" fillId="3" borderId="0" applyAlignment="1" pivotButton="0" quotePrefix="0" xfId="0">
      <alignment horizontal="center" vertical="center"/>
    </xf>
    <xf numFmtId="165" fontId="0" fillId="0" borderId="1" applyAlignment="1" pivotButton="0" quotePrefix="0" xfId="0">
      <alignment horizontal="left" vertical="center"/>
    </xf>
    <xf numFmtId="165" fontId="0" fillId="0" borderId="0" pivotButton="0" quotePrefix="0" xfId="0"/>
    <xf numFmtId="0" fontId="24" fillId="3" borderId="6" applyAlignment="1" pivotButton="0" quotePrefix="0" xfId="0">
      <alignment horizontal="center" vertical="center"/>
    </xf>
    <xf numFmtId="0" fontId="37" fillId="11" borderId="1" pivotButton="0" quotePrefix="0" xfId="0"/>
    <xf numFmtId="0" fontId="43" fillId="0" borderId="1" pivotButton="0" quotePrefix="0" xfId="0"/>
    <xf numFmtId="165" fontId="0" fillId="0" borderId="1" pivotButton="0" quotePrefix="0" xfId="0"/>
    <xf numFmtId="0" fontId="44" fillId="0" borderId="1" pivotButton="0" quotePrefix="0" xfId="0"/>
    <xf numFmtId="0" fontId="37" fillId="18" borderId="1" pivotButton="0" quotePrefix="0" xfId="0"/>
    <xf numFmtId="0" fontId="45" fillId="0" borderId="0" pivotButton="0" quotePrefix="0" xfId="0"/>
    <xf numFmtId="0" fontId="46" fillId="12" borderId="0" applyAlignment="1" pivotButton="0" quotePrefix="0" xfId="0">
      <alignment horizontal="left" vertical="center"/>
    </xf>
    <xf numFmtId="0" fontId="47" fillId="12" borderId="0" applyAlignment="1" pivotButton="0" quotePrefix="0" xfId="0">
      <alignment horizontal="left" vertical="center" wrapText="1"/>
    </xf>
    <xf numFmtId="0" fontId="48" fillId="10" borderId="0" applyAlignment="1" pivotButton="0" quotePrefix="0" xfId="0">
      <alignment horizontal="left" vertical="center"/>
    </xf>
    <xf numFmtId="0" fontId="47" fillId="10" borderId="0" applyAlignment="1" pivotButton="0" quotePrefix="0" xfId="0">
      <alignment horizontal="left" vertical="center" wrapText="1"/>
    </xf>
    <xf numFmtId="0" fontId="49" fillId="14" borderId="0" applyAlignment="1" pivotButton="0" quotePrefix="0" xfId="0">
      <alignment horizontal="left" vertical="center"/>
    </xf>
    <xf numFmtId="0" fontId="47" fillId="14" borderId="0" applyAlignment="1" pivotButton="0" quotePrefix="0" xfId="0">
      <alignment horizontal="left" vertical="center" wrapText="1"/>
    </xf>
    <xf numFmtId="0" fontId="50" fillId="20" borderId="0" applyAlignment="1" pivotButton="0" quotePrefix="0" xfId="0">
      <alignment horizontal="left" vertical="center"/>
    </xf>
    <xf numFmtId="0" fontId="47" fillId="20" borderId="0" applyAlignment="1" pivotButton="0" quotePrefix="0" xfId="0">
      <alignment horizontal="left" vertical="center" wrapText="1"/>
    </xf>
    <xf numFmtId="0" fontId="51" fillId="16" borderId="0" applyAlignment="1" pivotButton="0" quotePrefix="0" xfId="0">
      <alignment horizontal="center" vertical="center"/>
    </xf>
    <xf numFmtId="0" fontId="52" fillId="16" borderId="0" applyAlignment="1" pivotButton="0" quotePrefix="0" xfId="0">
      <alignment horizontal="center" vertical="center"/>
    </xf>
    <xf numFmtId="0" fontId="41" fillId="8" borderId="0" applyAlignment="1" pivotButton="0" quotePrefix="0" xfId="0">
      <alignment horizontal="center" vertical="center"/>
    </xf>
    <xf numFmtId="0" fontId="41" fillId="9" borderId="0" applyAlignment="1" pivotButton="0" quotePrefix="0" xfId="0">
      <alignment horizontal="center" vertical="center"/>
    </xf>
    <xf numFmtId="0" fontId="41" fillId="4" borderId="0" applyAlignment="1" pivotButton="0" quotePrefix="0" xfId="0">
      <alignment horizontal="center" vertical="center"/>
    </xf>
    <xf numFmtId="0" fontId="24" fillId="7" borderId="6" applyAlignment="1" pivotButton="0" quotePrefix="0" xfId="0">
      <alignment horizontal="center" vertical="center"/>
    </xf>
    <xf numFmtId="0" fontId="53" fillId="12" borderId="1" applyAlignment="1" pivotButton="0" quotePrefix="0" xfId="0">
      <alignment horizontal="left" vertical="center"/>
    </xf>
    <xf numFmtId="0" fontId="47" fillId="11" borderId="1" applyAlignment="1" pivotButton="0" quotePrefix="0" xfId="0">
      <alignment horizontal="left" vertical="center"/>
    </xf>
    <xf numFmtId="0" fontId="24" fillId="8" borderId="6" applyAlignment="1" pivotButton="0" quotePrefix="0" xfId="0">
      <alignment horizontal="center" vertical="center"/>
    </xf>
    <xf numFmtId="0" fontId="54" fillId="17" borderId="0" applyAlignment="1" pivotButton="0" quotePrefix="0" xfId="0">
      <alignment horizontal="left" vertical="center"/>
    </xf>
    <xf numFmtId="0" fontId="43" fillId="11" borderId="1" applyAlignment="1" pivotButton="0" quotePrefix="0" xfId="0">
      <alignment horizontal="left" vertical="top" wrapText="1"/>
    </xf>
    <xf numFmtId="0" fontId="43" fillId="21" borderId="1" applyAlignment="1" pivotButton="0" quotePrefix="0" xfId="0">
      <alignment horizontal="left" vertical="top" wrapText="1"/>
    </xf>
    <xf numFmtId="0" fontId="55" fillId="11" borderId="0" applyAlignment="1" pivotButton="0" quotePrefix="0" xfId="0">
      <alignment horizontal="left" vertical="center"/>
    </xf>
    <xf numFmtId="0" fontId="56" fillId="2" borderId="0" applyAlignment="1" pivotButton="0" quotePrefix="0" xfId="0">
      <alignment horizontal="left" vertical="center"/>
    </xf>
    <xf numFmtId="0" fontId="43" fillId="18" borderId="1" applyAlignment="1" pivotButton="0" quotePrefix="0" xfId="0">
      <alignment horizontal="left" vertical="top" wrapText="1"/>
    </xf>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7" fillId="3" borderId="0" applyAlignment="1" pivotButton="0" quotePrefix="0" xfId="0">
      <alignment horizontal="left" vertical="center"/>
    </xf>
    <xf numFmtId="0" fontId="57" fillId="21" borderId="1" applyAlignment="1" pivotButton="0" quotePrefix="0" xfId="0">
      <alignment horizontal="right" vertical="center"/>
    </xf>
    <xf numFmtId="0" fontId="47" fillId="18" borderId="1" applyAlignment="1" pivotButton="0" quotePrefix="0" xfId="0">
      <alignment horizontal="left" vertical="center"/>
    </xf>
    <xf numFmtId="0" fontId="24" fillId="4" borderId="6" applyAlignment="1" pivotButton="0" quotePrefix="0" xfId="0">
      <alignment horizontal="center" vertical="center"/>
    </xf>
    <xf numFmtId="0" fontId="37" fillId="0" borderId="1" pivotButton="0" quotePrefix="0" xfId="0"/>
    <xf numFmtId="164" fontId="0" fillId="0" borderId="1" pivotButton="0" quotePrefix="0" xfId="0"/>
    <xf numFmtId="0" fontId="7" fillId="17" borderId="0" applyAlignment="1" pivotButton="0" quotePrefix="0" xfId="0">
      <alignment horizontal="left" vertical="center"/>
    </xf>
    <xf numFmtId="0" fontId="24" fillId="17" borderId="6" applyAlignment="1" pivotButton="0" quotePrefix="0" xfId="0">
      <alignment horizontal="center" vertical="center"/>
    </xf>
    <xf numFmtId="0" fontId="58" fillId="11" borderId="1" pivotButton="0" quotePrefix="0" xfId="0"/>
    <xf numFmtId="0" fontId="58" fillId="18" borderId="1" pivotButton="0" quotePrefix="0" xfId="0"/>
    <xf numFmtId="0" fontId="7" fillId="6" borderId="0" applyAlignment="1" pivotButton="0" quotePrefix="0" xfId="0">
      <alignment horizontal="left" vertical="center"/>
    </xf>
    <xf numFmtId="0" fontId="59" fillId="10" borderId="0" applyAlignment="1" pivotButton="0" quotePrefix="0" xfId="0">
      <alignment horizontal="left" vertical="center" wrapText="1"/>
    </xf>
    <xf numFmtId="0" fontId="24" fillId="6" borderId="6" applyAlignment="1" pivotButton="0" quotePrefix="0" xfId="0">
      <alignment horizontal="center" vertical="center"/>
    </xf>
    <xf numFmtId="0" fontId="24" fillId="9" borderId="1" applyAlignment="1" pivotButton="0" quotePrefix="0" xfId="0">
      <alignment horizontal="center" vertical="center"/>
    </xf>
    <xf numFmtId="0" fontId="47" fillId="14" borderId="1" applyAlignment="1" pivotButton="0" quotePrefix="0" xfId="0">
      <alignment horizontal="left" vertical="center"/>
    </xf>
    <xf numFmtId="0" fontId="24" fillId="7" borderId="1" applyAlignment="1" pivotButton="0" quotePrefix="0" xfId="0">
      <alignment horizontal="center" vertical="center"/>
    </xf>
    <xf numFmtId="0" fontId="47" fillId="10" borderId="1" applyAlignment="1" pivotButton="0" quotePrefix="0" xfId="0">
      <alignment horizontal="left" vertical="center"/>
    </xf>
    <xf numFmtId="0" fontId="24" fillId="4" borderId="1" applyAlignment="1" pivotButton="0" quotePrefix="0" xfId="0">
      <alignment horizontal="center" vertical="center"/>
    </xf>
    <xf numFmtId="0" fontId="47" fillId="21" borderId="1" applyAlignment="1" pivotButton="0" quotePrefix="0" xfId="0">
      <alignment horizontal="left" vertical="center"/>
    </xf>
    <xf numFmtId="0" fontId="24" fillId="8" borderId="1" applyAlignment="1" pivotButton="0" quotePrefix="0" xfId="0">
      <alignment horizontal="center" vertical="center"/>
    </xf>
    <xf numFmtId="0" fontId="47" fillId="12" borderId="1" applyAlignment="1" pivotButton="0" quotePrefix="0" xfId="0">
      <alignment horizontal="left" vertical="center"/>
    </xf>
    <xf numFmtId="0" fontId="24" fillId="5" borderId="1" applyAlignment="1" pivotButton="0" quotePrefix="0" xfId="0">
      <alignment horizontal="center" vertical="center"/>
    </xf>
    <xf numFmtId="0" fontId="47" fillId="20" borderId="1" applyAlignment="1" pivotButton="0" quotePrefix="0" xfId="0">
      <alignment horizontal="left" vertical="center"/>
    </xf>
    <xf numFmtId="0" fontId="60" fillId="2" borderId="0" applyAlignment="1" pivotButton="0" quotePrefix="0" xfId="0">
      <alignment horizontal="left" vertical="center"/>
    </xf>
    <xf numFmtId="0" fontId="0" fillId="17" borderId="0" pivotButton="0" quotePrefix="0" xfId="0"/>
    <xf numFmtId="0" fontId="45" fillId="11" borderId="1" applyAlignment="1" pivotButton="0" quotePrefix="0" xfId="0">
      <alignment horizontal="left" vertical="center"/>
    </xf>
    <xf numFmtId="0" fontId="61" fillId="18" borderId="1" applyAlignment="1" pivotButton="0" quotePrefix="0" xfId="0">
      <alignment horizontal="left" vertical="center"/>
    </xf>
    <xf numFmtId="0" fontId="10" fillId="11" borderId="1" applyAlignment="1" pivotButton="0" quotePrefix="0" xfId="0">
      <alignment horizontal="left" vertical="center" wrapText="1"/>
    </xf>
    <xf numFmtId="0" fontId="60" fillId="4" borderId="0" applyAlignment="1" pivotButton="0" quotePrefix="0" xfId="0">
      <alignment horizontal="left" vertical="center"/>
    </xf>
    <xf numFmtId="0" fontId="60" fillId="5" borderId="0" applyAlignment="1" pivotButton="0" quotePrefix="0" xfId="0">
      <alignment horizontal="left" vertical="center"/>
    </xf>
    <xf numFmtId="0" fontId="60" fillId="6" borderId="0" applyAlignment="1" pivotButton="0" quotePrefix="0" xfId="0">
      <alignment horizontal="left" vertical="center"/>
    </xf>
    <xf numFmtId="0" fontId="60" fillId="7" borderId="0" applyAlignment="1" pivotButton="0" quotePrefix="0" xfId="0">
      <alignment horizontal="left" vertical="center"/>
    </xf>
    <xf numFmtId="0" fontId="60" fillId="8" borderId="0" applyAlignment="1" pivotButton="0" quotePrefix="0" xfId="0">
      <alignment horizontal="left" vertical="center"/>
    </xf>
    <xf numFmtId="0" fontId="60" fillId="17" borderId="0" applyAlignment="1" pivotButton="0" quotePrefix="0" xfId="0">
      <alignment horizontal="left" vertical="center"/>
    </xf>
    <xf numFmtId="0" fontId="60" fillId="9" borderId="0" applyAlignment="1" pivotButton="0" quotePrefix="0" xfId="0">
      <alignment horizontal="left" vertical="center"/>
    </xf>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62" fillId="17" borderId="0" applyAlignment="1" pivotButton="0" quotePrefix="0" xfId="0">
      <alignment horizontal="center" vertical="center"/>
    </xf>
    <xf numFmtId="0" fontId="7" fillId="3" borderId="0" applyAlignment="1" pivotButton="0" quotePrefix="0" xfId="0">
      <alignment horizontal="left" vertical="center"/>
    </xf>
    <xf numFmtId="0" fontId="5" fillId="8" borderId="0" applyAlignment="1" pivotButton="0" quotePrefix="0" xfId="0">
      <alignment horizontal="center" vertical="center"/>
    </xf>
    <xf numFmtId="0" fontId="5" fillId="5" borderId="0" applyAlignment="1" pivotButton="0" quotePrefix="0" xfId="0">
      <alignment horizontal="center" vertical="center"/>
    </xf>
    <xf numFmtId="0" fontId="5" fillId="7" borderId="0" applyAlignment="1" pivotButton="0" quotePrefix="0" xfId="0">
      <alignment horizontal="center" vertical="center"/>
    </xf>
    <xf numFmtId="0" fontId="5" fillId="9" borderId="0" applyAlignment="1" pivotButton="0" quotePrefix="0" xfId="0">
      <alignment horizontal="center" vertical="center"/>
    </xf>
    <xf numFmtId="0" fontId="5" fillId="4" borderId="0" applyAlignment="1" pivotButton="0" quotePrefix="0" xfId="0">
      <alignment horizontal="center" vertical="center"/>
    </xf>
    <xf numFmtId="0" fontId="5" fillId="6" borderId="0" applyAlignment="1" pivotButton="0" quotePrefix="0" xfId="0">
      <alignment horizontal="center" vertical="center"/>
    </xf>
    <xf numFmtId="0" fontId="23" fillId="8" borderId="0" applyAlignment="1" pivotButton="0" quotePrefix="0" xfId="0">
      <alignment horizontal="center" vertical="center"/>
    </xf>
    <xf numFmtId="0" fontId="23" fillId="5" borderId="0" applyAlignment="1" pivotButton="0" quotePrefix="0" xfId="0">
      <alignment horizontal="center" vertical="center"/>
    </xf>
    <xf numFmtId="0" fontId="23" fillId="7" borderId="0" applyAlignment="1" pivotButton="0" quotePrefix="0" xfId="0">
      <alignment horizontal="center" vertical="center"/>
    </xf>
    <xf numFmtId="0" fontId="23" fillId="9" borderId="0" applyAlignment="1" pivotButton="0" quotePrefix="0" xfId="0">
      <alignment horizontal="center" vertical="center"/>
    </xf>
    <xf numFmtId="0" fontId="23" fillId="4" borderId="0" applyAlignment="1" pivotButton="0" quotePrefix="0" xfId="0">
      <alignment horizontal="center" vertical="center"/>
    </xf>
    <xf numFmtId="0" fontId="23" fillId="6" borderId="0" applyAlignment="1" pivotButton="0" quotePrefix="0" xfId="0">
      <alignment horizontal="center" vertical="center"/>
    </xf>
    <xf numFmtId="0" fontId="24" fillId="3" borderId="6" applyAlignment="1" pivotButton="0" quotePrefix="0" xfId="0">
      <alignment horizontal="center" vertical="center"/>
    </xf>
    <xf numFmtId="0" fontId="0" fillId="11" borderId="1" applyAlignment="1" pivotButton="0" quotePrefix="0" xfId="0">
      <alignment horizontal="left" vertical="center"/>
    </xf>
    <xf numFmtId="165" fontId="0" fillId="11" borderId="1" applyAlignment="1" pivotButton="0" quotePrefix="0" xfId="0">
      <alignment horizontal="left" vertical="center"/>
    </xf>
    <xf numFmtId="9" fontId="0" fillId="0" borderId="1" applyAlignment="1" pivotButton="0" quotePrefix="0" xfId="0">
      <alignment horizontal="left" vertical="center"/>
    </xf>
    <xf numFmtId="0" fontId="0" fillId="18" borderId="1" applyAlignment="1" pivotButton="0" quotePrefix="0" xfId="0">
      <alignment horizontal="left" vertical="center"/>
    </xf>
    <xf numFmtId="165" fontId="0" fillId="18" borderId="1" applyAlignment="1" pivotButton="0" quotePrefix="0" xfId="0">
      <alignment horizontal="left" vertical="center"/>
    </xf>
    <xf numFmtId="9" fontId="0" fillId="0" borderId="0" pivotButton="0" quotePrefix="0" xfId="0"/>
    <xf numFmtId="0" fontId="7" fillId="17" borderId="0" applyAlignment="1" pivotButton="0" quotePrefix="0" xfId="0">
      <alignment horizontal="left" vertical="center"/>
    </xf>
    <xf numFmtId="0" fontId="24" fillId="17" borderId="6" applyAlignment="1" pivotButton="0" quotePrefix="0" xfId="0">
      <alignment horizontal="center" vertical="center"/>
    </xf>
    <xf numFmtId="165" fontId="24" fillId="17" borderId="6" applyAlignment="1" pivotButton="0" quotePrefix="0" xfId="0">
      <alignment horizontal="center" vertical="center"/>
    </xf>
    <xf numFmtId="165" fontId="0" fillId="11" borderId="1" pivotButton="0" quotePrefix="0" xfId="0"/>
    <xf numFmtId="9" fontId="0" fillId="11" borderId="1" pivotButton="0" quotePrefix="0" xfId="0"/>
    <xf numFmtId="165" fontId="0" fillId="18" borderId="1" pivotButton="0" quotePrefix="0" xfId="0"/>
    <xf numFmtId="9" fontId="0" fillId="18" borderId="1" pivotButton="0" quotePrefix="0" xfId="0"/>
    <xf numFmtId="0" fontId="7" fillId="4" borderId="0" applyAlignment="1" pivotButton="0" quotePrefix="0" xfId="0">
      <alignment horizontal="left" vertical="center"/>
    </xf>
    <xf numFmtId="0" fontId="57" fillId="21" borderId="0" applyAlignment="1" pivotButton="0" quotePrefix="0" xfId="0">
      <alignment horizontal="left" vertical="center" wrapText="1"/>
    </xf>
    <xf numFmtId="0" fontId="24" fillId="4" borderId="6" applyAlignment="1" pivotButton="0" quotePrefix="0" xfId="0">
      <alignment horizontal="center" vertical="center"/>
    </xf>
    <xf numFmtId="165" fontId="24" fillId="4" borderId="6" applyAlignment="1" pivotButton="0" quotePrefix="0" xfId="0">
      <alignment horizontal="center" vertical="center"/>
    </xf>
    <xf numFmtId="9" fontId="24" fillId="4" borderId="6" applyAlignment="1" pivotButton="0" quotePrefix="0" xfId="0">
      <alignment horizontal="center" vertical="center"/>
    </xf>
    <xf numFmtId="0" fontId="0" fillId="0" borderId="1" applyAlignment="1" pivotButton="0" quotePrefix="0" xfId="0">
      <alignment horizontal="left" vertical="center"/>
    </xf>
    <xf numFmtId="164" fontId="0" fillId="0" borderId="1" applyAlignment="1" pivotButton="0" quotePrefix="0" xfId="0">
      <alignment horizontal="left" vertical="center"/>
    </xf>
    <xf numFmtId="0" fontId="3" fillId="3" borderId="0" applyAlignment="1" pivotButton="0" quotePrefix="0" xfId="0">
      <alignment horizontal="center" vertical="center"/>
    </xf>
    <xf numFmtId="0" fontId="63" fillId="3" borderId="0" applyAlignment="1" pivotButton="0" quotePrefix="0" xfId="0">
      <alignment horizontal="center" vertical="center"/>
    </xf>
    <xf numFmtId="0" fontId="64" fillId="13" borderId="0" applyAlignment="1" pivotButton="0" quotePrefix="0" xfId="0">
      <alignment horizontal="left" vertical="center" wrapText="1"/>
    </xf>
    <xf numFmtId="165" fontId="0" fillId="0" borderId="1" applyAlignment="1" pivotButton="0" quotePrefix="0" xfId="0">
      <alignment horizontal="left" vertical="center"/>
    </xf>
    <xf numFmtId="0" fontId="24" fillId="6" borderId="6" applyAlignment="1" pivotButton="0" quotePrefix="0" xfId="0">
      <alignment horizontal="center" vertical="center"/>
    </xf>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62" fillId="17" borderId="0" applyAlignment="1" pivotButton="0" quotePrefix="0" xfId="0">
      <alignment horizontal="center" vertical="center"/>
    </xf>
    <xf numFmtId="0" fontId="65" fillId="2" borderId="0" applyAlignment="1" pivotButton="0" quotePrefix="0" xfId="0">
      <alignment horizontal="center" vertical="center"/>
    </xf>
    <xf numFmtId="0" fontId="65" fillId="5" borderId="0" applyAlignment="1" pivotButton="0" quotePrefix="0" xfId="0">
      <alignment horizontal="center" vertical="center"/>
    </xf>
    <xf numFmtId="0" fontId="65" fillId="7" borderId="0" applyAlignment="1" pivotButton="0" quotePrefix="0" xfId="0">
      <alignment horizontal="center" vertical="center"/>
    </xf>
    <xf numFmtId="0" fontId="65" fillId="8" borderId="0" applyAlignment="1" pivotButton="0" quotePrefix="0" xfId="0">
      <alignment horizontal="center" vertical="center"/>
    </xf>
    <xf numFmtId="0" fontId="36" fillId="2" borderId="0" applyAlignment="1" pivotButton="0" quotePrefix="0" xfId="0">
      <alignment horizontal="center" vertical="center"/>
    </xf>
    <xf numFmtId="0" fontId="36" fillId="5" borderId="0" applyAlignment="1" pivotButton="0" quotePrefix="0" xfId="0">
      <alignment horizontal="center" vertical="center"/>
    </xf>
    <xf numFmtId="0" fontId="36" fillId="7" borderId="0" applyAlignment="1" pivotButton="0" quotePrefix="0" xfId="0">
      <alignment horizontal="center" vertical="center"/>
    </xf>
    <xf numFmtId="0" fontId="36" fillId="8" borderId="0" applyAlignment="1" pivotButton="0" quotePrefix="0" xfId="0">
      <alignment horizontal="center" vertical="center"/>
    </xf>
    <xf numFmtId="0" fontId="24" fillId="17" borderId="6" applyAlignment="1" pivotButton="0" quotePrefix="0" xfId="0">
      <alignment horizontal="center" vertical="center"/>
    </xf>
    <xf numFmtId="0" fontId="57" fillId="11" borderId="1" applyAlignment="1" pivotButton="0" quotePrefix="0" xfId="0">
      <alignment horizontal="left" vertical="center"/>
    </xf>
    <xf numFmtId="0" fontId="66" fillId="11" borderId="1" applyAlignment="1" pivotButton="0" quotePrefix="0" xfId="0">
      <alignment horizontal="left" vertical="center" wrapText="1"/>
    </xf>
    <xf numFmtId="0" fontId="47" fillId="11" borderId="1" applyAlignment="1" pivotButton="0" quotePrefix="0" xfId="0">
      <alignment horizontal="left" vertical="top" wrapText="1"/>
    </xf>
    <xf numFmtId="164" fontId="47" fillId="11" borderId="1" applyAlignment="1" pivotButton="0" quotePrefix="0" xfId="0">
      <alignment horizontal="center" vertical="center"/>
    </xf>
    <xf numFmtId="0" fontId="67" fillId="11" borderId="1" applyAlignment="1" pivotButton="0" quotePrefix="0" xfId="0">
      <alignment horizontal="center" vertical="center"/>
    </xf>
    <xf numFmtId="0" fontId="55" fillId="11" borderId="1" applyAlignment="1" pivotButton="0" quotePrefix="0" xfId="0">
      <alignment horizontal="left" vertical="center"/>
    </xf>
    <xf numFmtId="0" fontId="68" fillId="11" borderId="1" applyAlignment="1" pivotButton="0" quotePrefix="0" xfId="0">
      <alignment horizontal="left" vertical="center"/>
    </xf>
    <xf numFmtId="0" fontId="57" fillId="18" borderId="1" applyAlignment="1" pivotButton="0" quotePrefix="0" xfId="0">
      <alignment horizontal="left" vertical="center"/>
    </xf>
    <xf numFmtId="0" fontId="66" fillId="18" borderId="1" applyAlignment="1" pivotButton="0" quotePrefix="0" xfId="0">
      <alignment horizontal="left" vertical="center" wrapText="1"/>
    </xf>
    <xf numFmtId="0" fontId="47" fillId="18" borderId="1" applyAlignment="1" pivotButton="0" quotePrefix="0" xfId="0">
      <alignment horizontal="left" vertical="top" wrapText="1"/>
    </xf>
    <xf numFmtId="164" fontId="47" fillId="18" borderId="1" applyAlignment="1" pivotButton="0" quotePrefix="0" xfId="0">
      <alignment horizontal="center" vertical="center"/>
    </xf>
    <xf numFmtId="0" fontId="67" fillId="18" borderId="1" applyAlignment="1" pivotButton="0" quotePrefix="0" xfId="0">
      <alignment horizontal="center" vertical="center"/>
    </xf>
    <xf numFmtId="0" fontId="55" fillId="18" borderId="1" applyAlignment="1" pivotButton="0" quotePrefix="0" xfId="0">
      <alignment horizontal="left" vertical="center"/>
    </xf>
    <xf numFmtId="0" fontId="68" fillId="18" borderId="1" applyAlignment="1" pivotButton="0" quotePrefix="0" xfId="0">
      <alignment horizontal="left" vertical="center"/>
    </xf>
    <xf numFmtId="0" fontId="18" fillId="13" borderId="1" applyAlignment="1" pivotButton="0" quotePrefix="0" xfId="0">
      <alignment horizontal="center" vertical="center"/>
    </xf>
    <xf numFmtId="0" fontId="62" fillId="3" borderId="0" applyAlignment="1" pivotButton="0" quotePrefix="0" xfId="0">
      <alignment horizontal="left" vertical="center"/>
    </xf>
    <xf numFmtId="0" fontId="69" fillId="22" borderId="1" applyAlignment="1" pivotButton="0" quotePrefix="0" xfId="0">
      <alignment horizontal="left" vertical="center"/>
    </xf>
    <xf numFmtId="0" fontId="59" fillId="10" borderId="0" applyAlignment="1" pivotButton="0" quotePrefix="0" xfId="0">
      <alignment horizontal="left" vertical="center"/>
    </xf>
    <xf numFmtId="0" fontId="43" fillId="23" borderId="1" applyAlignment="1" pivotButton="0" quotePrefix="0" xfId="0">
      <alignment horizontal="left" vertical="top" wrapText="1"/>
    </xf>
  </cellXfs>
  <cellStyles count="1">
    <cellStyle name="Normal" xfId="0" builtinId="0" hidden="0"/>
  </cellStyles>
  <dxfs count="12">
    <dxf>
      <fill>
        <patternFill patternType="solid">
          <fgColor rgb="00FEF3C7"/>
        </patternFill>
      </fill>
    </dxf>
    <dxf>
      <font>
        <name val="Calibri"/>
        <b val="1"/>
        <color rgb="001A7A4A"/>
      </font>
      <fill>
        <patternFill patternType="solid">
          <fgColor rgb="00E8F7EE"/>
        </patternFill>
      </fill>
    </dxf>
    <dxf>
      <font>
        <name val="Calibri"/>
        <color rgb="00C0392B"/>
      </font>
      <fill>
        <patternFill patternType="solid">
          <fgColor rgb="00FDECEA"/>
        </patternFill>
      </fill>
    </dxf>
    <dxf>
      <font>
        <name val="Calibri"/>
        <b val="1"/>
        <color rgb="00B45309"/>
      </font>
      <fill>
        <patternFill patternType="solid">
          <fgColor rgb="00FEF3C7"/>
        </patternFill>
      </fill>
    </dxf>
    <dxf>
      <font>
        <name val="Calibri"/>
        <b val="1"/>
        <color rgb="00C0392B"/>
      </font>
      <fill>
        <patternFill patternType="solid">
          <fgColor rgb="00FDECEA"/>
        </patternFill>
      </fill>
    </dxf>
    <dxf>
      <font>
        <name val="Calibri"/>
        <color rgb="00B45309"/>
      </font>
      <fill>
        <patternFill patternType="solid">
          <fgColor rgb="00FEF3C7"/>
        </patternFill>
      </fill>
    </dxf>
    <dxf>
      <font>
        <name val="Calibri"/>
        <color rgb="001D4ED8"/>
      </font>
      <fill>
        <patternFill patternType="solid">
          <fgColor rgb="00EFF6FF"/>
        </patternFill>
      </fill>
    </dxf>
    <dxf>
      <font>
        <name val="Calibri"/>
        <color rgb="0094A3B8"/>
      </font>
      <fill>
        <patternFill patternType="solid">
          <fgColor rgb="00E2E8F0"/>
        </patternFill>
      </fill>
    </dxf>
    <dxf>
      <font>
        <name val="Calibri"/>
        <color rgb="001A7A4A"/>
      </font>
      <fill>
        <patternFill patternType="solid">
          <fgColor rgb="00E8F7EE"/>
        </patternFill>
      </fill>
    </dxf>
    <dxf>
      <font>
        <name val="Calibri"/>
        <b val="1"/>
        <color rgb="000E7C86"/>
      </font>
      <fill>
        <patternFill patternType="solid">
          <fgColor rgb="00E3F6F7"/>
        </patternFill>
      </fill>
    </dxf>
    <dxf>
      <font>
        <name val="Calibri"/>
        <b val="1"/>
        <color rgb="007A5800"/>
      </font>
      <fill>
        <patternFill patternType="solid">
          <fgColor rgb="00FDF3DC"/>
        </patternFill>
      </fill>
    </dxf>
    <dxf>
      <fill>
        <patternFill patternType="solid">
          <f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medicare.gov" TargetMode="External" Id="rId1"/><Relationship Type="http://schemas.openxmlformats.org/officeDocument/2006/relationships/hyperlink" Target="https://www.medicare.gov/plan-compare" TargetMode="External" Id="rId2"/><Relationship Type="http://schemas.openxmlformats.org/officeDocument/2006/relationships/hyperlink" Target="https://www.cms.gov" TargetMode="External" Id="rId3"/><Relationship Type="http://schemas.openxmlformats.org/officeDocument/2006/relationships/hyperlink" Target="https://www.ssa.gov/benefits/medicare/prescriptionhelp.html" TargetMode="External" Id="rId4"/><Relationship Type="http://schemas.openxmlformats.org/officeDocument/2006/relationships/hyperlink" Target="https://www.cms.gov/medicare/health-plans/managed-care-marketing" TargetMode="External" Id="rId5"/><Relationship Type="http://schemas.openxmlformats.org/officeDocument/2006/relationships/hyperlink" Target="https://www.medicaid.gov/state-overviews/index.html" TargetMode="External" Id="rId6"/><Relationship Type="http://schemas.openxmlformats.org/officeDocument/2006/relationships/hyperlink" Target="https://www.ssa.gov" TargetMode="External" Id="rId7"/></Relationships>
</file>

<file path=xl/worksheets/_rels/sheet12.xml.rels><Relationships xmlns="http://schemas.openxmlformats.org/package/2006/relationships"><Relationship Type="http://schemas.openxmlformats.org/officeDocument/2006/relationships/hyperlink" Target="https://www.medicare.gov" TargetMode="External" Id="rId1"/><Relationship Type="http://schemas.openxmlformats.org/officeDocument/2006/relationships/hyperlink" Target="https://www.medicare.gov/plan-compare" TargetMode="External" Id="rId2"/><Relationship Type="http://schemas.openxmlformats.org/officeDocument/2006/relationships/hyperlink" Target="https://www.cms.gov" TargetMode="External" Id="rId3"/><Relationship Type="http://schemas.openxmlformats.org/officeDocument/2006/relationships/hyperlink" Target="https://www.cms.gov/priorities/key-initiatives/medicare-open-enrollment-partner-resources" TargetMode="External" Id="rId4"/><Relationship Type="http://schemas.openxmlformats.org/officeDocument/2006/relationships/hyperlink" Target="https://www.cms.gov/medicare/health-plans/managed-care-marketing" TargetMode="External" Id="rId5"/><Relationship Type="http://schemas.openxmlformats.org/officeDocument/2006/relationships/hyperlink" Target="https://www.medicare.gov/basics/get-started-with-medicare/get-more-coverage/joining-a-plan/special-enrollment-periods" TargetMode="External" Id="rId6"/><Relationship Type="http://schemas.openxmlformats.org/officeDocument/2006/relationships/hyperlink" Target="https://www.medicare.gov/basics/costs/medicare-costs" TargetMode="External" Id="rId7"/><Relationship Type="http://schemas.openxmlformats.org/officeDocument/2006/relationships/hyperlink" Target="https://www.medicare.gov/basics/costs/help/medicare-savings-programs" TargetMode="External" Id="rId8"/><Relationship Type="http://schemas.openxmlformats.org/officeDocument/2006/relationships/hyperlink" Target="https://www.medicare.gov/talk-to-someone" TargetMode="External" Id="rId9"/><Relationship Type="http://schemas.openxmlformats.org/officeDocument/2006/relationships/hyperlink" Target="https://www.medicare.gov/plan-compare/#/?lang=en&amp;year=2025" TargetMode="External" Id="rId10"/><Relationship Type="http://schemas.openxmlformats.org/officeDocument/2006/relationships/hyperlink" Target="https://www.cms.gov/data-research/monitoring-programs/medicare-contract-reports/part-d-drug-spending-dashboard-data" TargetMode="External" Id="rId11"/><Relationship Type="http://schemas.openxmlformats.org/officeDocument/2006/relationships/hyperlink" Target="https://www.medicare.gov/what-medicare-covers/what-part-a-covers/skilled-nursing-facility-snf-care" TargetMode="External" Id="rId12"/><Relationship Type="http://schemas.openxmlformats.org/officeDocument/2006/relationships/hyperlink" Target="https://www.medicaid.gov" TargetMode="External" Id="rId13"/><Relationship Type="http://schemas.openxmlformats.org/officeDocument/2006/relationships/hyperlink" Target="https://www.medicaid.gov/state-overviews/index.html" TargetMode="External" Id="rId14"/><Relationship Type="http://schemas.openxmlformats.org/officeDocument/2006/relationships/hyperlink" Target="https://www.cms.gov/Medicare-Medicaid-Coordination/Medicare-and-Medicaid-Coordination/Medicare-Medicaid-Coordination-Office" TargetMode="External" Id="rId15"/><Relationship Type="http://schemas.openxmlformats.org/officeDocument/2006/relationships/hyperlink" Target="https://www.cms.gov/files/document/dual-eligible-categories.pdf" TargetMode="External" Id="rId16"/><Relationship Type="http://schemas.openxmlformats.org/officeDocument/2006/relationships/hyperlink" Target="https://www.medicare.gov/basics/costs/help/medicare-savings-programs" TargetMode="External" Id="rId17"/><Relationship Type="http://schemas.openxmlformats.org/officeDocument/2006/relationships/hyperlink" Target="https://www.ssa.gov/benefits/medicare/prescriptionhelp.html" TargetMode="External" Id="rId18"/><Relationship Type="http://schemas.openxmlformats.org/officeDocument/2006/relationships/hyperlink" Target="https://www.ssa.gov/benefits/medicare/prescriptionhelp.html#anchor4" TargetMode="External" Id="rId19"/><Relationship Type="http://schemas.openxmlformats.org/officeDocument/2006/relationships/hyperlink" Target="https://www.ssa.gov" TargetMode="External" Id="rId20"/><Relationship Type="http://schemas.openxmlformats.org/officeDocument/2006/relationships/hyperlink" Target="https://www.ssa.gov/forms/ssa-44.pdf" TargetMode="External" Id="rId21"/><Relationship Type="http://schemas.openxmlformats.org/officeDocument/2006/relationships/hyperlink" Target="https://www.ahipinsurance.org" TargetMode="External" Id="rId22"/><Relationship Type="http://schemas.openxmlformats.org/officeDocument/2006/relationships/hyperlink" Target="https://www.nabip.org" TargetMode="External" Id="rId23"/><Relationship Type="http://schemas.openxmlformats.org/officeDocument/2006/relationships/hyperlink" Target="https://home.pearsonvue.com/Clients/National-Insurance-Producer-Registry.aspx" TargetMode="External" Id="rId24"/><Relationship Type="http://schemas.openxmlformats.org/officeDocument/2006/relationships/hyperlink" Target="https://www.nipr.com" TargetMode="External" Id="rId25"/><Relationship Type="http://schemas.openxmlformats.org/officeDocument/2006/relationships/hyperlink" Target="https://brokercheck.finra.org" TargetMode="External" Id="rId26"/><Relationship Type="http://schemas.openxmlformats.org/officeDocument/2006/relationships/hyperlink" Target="https://www.sircon.com/ComplianceExpress/Inquiry/consumerInquiry.do" TargetMode="External" Id="rId27"/><Relationship Type="http://schemas.openxmlformats.org/officeDocument/2006/relationships/hyperlink" Target="https://www.cms.gov/medicare/health-plans/managed-care-marketing" TargetMode="External" Id="rId28"/><Relationship Type="http://schemas.openxmlformats.org/officeDocument/2006/relationships/hyperlink" Target="https://www.cms.gov/training-education/medicare-learning-network-mln" TargetMode="External" Id="rId29"/><Relationship Type="http://schemas.openxmlformats.org/officeDocument/2006/relationships/hyperlink" Target="https://www.cms.gov/priorities/key-initiatives/burden-reduction/fraud-waste-and-abuse" TargetMode="External" Id="rId30"/><Relationship Type="http://schemas.openxmlformats.org/officeDocument/2006/relationships/hyperlink" Target="https://exclusions.oig.hhs.gov" TargetMode="External" Id="rId31"/><Relationship Type="http://schemas.openxmlformats.org/officeDocument/2006/relationships/hyperlink" Target="https://www.hhs.gov/about/agencies/ig/index.html" TargetMode="External" Id="rId32"/><Relationship Type="http://schemas.openxmlformats.org/officeDocument/2006/relationships/hyperlink" Target="https://www.uhcprovider.com/en/resource-library/uhc-producer.html" TargetMode="External" Id="rId33"/><Relationship Type="http://schemas.openxmlformats.org/officeDocument/2006/relationships/hyperlink" Target="https://agents.humana.com" TargetMode="External" Id="rId34"/><Relationship Type="http://schemas.openxmlformats.org/officeDocument/2006/relationships/hyperlink" Target="https://www.aetnaproducerworld.com" TargetMode="External" Id="rId35"/><Relationship Type="http://schemas.openxmlformats.org/officeDocument/2006/relationships/hyperlink" Target="https://agentshub.wellcare.com" TargetMode="External" Id="rId36"/><Relationship Type="http://schemas.openxmlformats.org/officeDocument/2006/relationships/hyperlink" Target="https://www.cignaforhcp.cigna.com" TargetMode="External" Id="rId37"/><Relationship Type="http://schemas.openxmlformats.org/officeDocument/2006/relationships/hyperlink" Target="https://www.anthem.com/producer/" TargetMode="External" Id="rId38"/><Relationship Type="http://schemas.openxmlformats.org/officeDocument/2006/relationships/hyperlink" Target="https://www.google.com/maps" TargetMode="External" Id="rId39"/><Relationship Type="http://schemas.openxmlformats.org/officeDocument/2006/relationships/hyperlink" Target="https://www.rxlist.com" TargetMode="External" Id="rId40"/><Relationship Type="http://schemas.openxmlformats.org/officeDocument/2006/relationships/hyperlink" Target="https://www.goodrx.com" TargetMode="External" Id="rId41"/><Relationship Type="http://schemas.openxmlformats.org/officeDocument/2006/relationships/hyperlink" Target="https://www.ssa.gov/benefits/retirement/estimator.html" TargetMode="External" Id="rId42"/><Relationship Type="http://schemas.openxmlformats.org/officeDocument/2006/relationships/hyperlink" Target="https://www.irs.gov" TargetMode="External" Id="rId43"/><Relationship Type="http://schemas.openxmlformats.org/officeDocument/2006/relationships/hyperlink" Target="https://www.medicare.gov/care-compare/" TargetMode="External" Id="rId44"/></Relationships>
</file>

<file path=xl/worksheets/_rels/sheet16.xml.rels><Relationships xmlns="http://schemas.openxmlformats.org/package/2006/relationships"><Relationship Type="http://schemas.openxmlformats.org/officeDocument/2006/relationships/hyperlink" Target="https://www.cms.gov/priorities/key-initiatives/medicare-open-enrollment-partner-resources" TargetMode="External" Id="rId1"/><Relationship Type="http://schemas.openxmlformats.org/officeDocument/2006/relationships/hyperlink" Target="https://www.medicare.gov/basics/get-started-with-medicare/get-more-coverage/joining-a-plan" TargetMode="External" Id="rId2"/><Relationship Type="http://schemas.openxmlformats.org/officeDocument/2006/relationships/hyperlink" Target="https://www.medicare.gov/basics/get-started-with-medicare/sign-up/when-does-medicare-coverage-start" TargetMode="External" Id="rId3"/><Relationship Type="http://schemas.openxmlformats.org/officeDocument/2006/relationships/hyperlink" Target="https://www.cms.gov/medicare/health-plans/managed-care-marketing" TargetMode="External" Id="rId4"/><Relationship Type="http://schemas.openxmlformats.org/officeDocument/2006/relationships/hyperlink" Target="https://www.cms.gov/medicare/health-plans/managed-care-marketing" TargetMode="External" Id="rId5"/><Relationship Type="http://schemas.openxmlformats.org/officeDocument/2006/relationships/hyperlink" Target="https://www.cms.gov/medicare/health-plans/managed-care-marketing" TargetMode="External" Id="rId6"/><Relationship Type="http://schemas.openxmlformats.org/officeDocument/2006/relationships/hyperlink" Target="https://www.cms.gov/medicare/health-plans/managed-care-marketing" TargetMode="External" Id="rId7"/><Relationship Type="http://schemas.openxmlformats.org/officeDocument/2006/relationships/hyperlink" Target="https://www.cms.gov/medicare/health-plans/managed-care-marketing" TargetMode="External" Id="rId8"/><Relationship Type="http://schemas.openxmlformats.org/officeDocument/2006/relationships/hyperlink" Target="https://www.cms.gov/medicare/health-plans/managed-care-marketing" TargetMode="External" Id="rId9"/><Relationship Type="http://schemas.openxmlformats.org/officeDocument/2006/relationships/hyperlink" Target="https://www.medicare.gov/basics/costs/medicare-costs" TargetMode="External" Id="rId10"/><Relationship Type="http://schemas.openxmlformats.org/officeDocument/2006/relationships/hyperlink" Target="https://www.medicare.gov/basics/costs/medicare-costs" TargetMode="External" Id="rId11"/><Relationship Type="http://schemas.openxmlformats.org/officeDocument/2006/relationships/hyperlink" Target="https://www.medicare.gov/basics/costs/medicare-costs" TargetMode="External" Id="rId12"/><Relationship Type="http://schemas.openxmlformats.org/officeDocument/2006/relationships/hyperlink" Target="https://www.ssa.gov/medicare/irmaa" TargetMode="External" Id="rId13"/><Relationship Type="http://schemas.openxmlformats.org/officeDocument/2006/relationships/hyperlink" Target="https://www.ssa.gov/forms/ssa-44.pdf" TargetMode="External" Id="rId14"/><Relationship Type="http://schemas.openxmlformats.org/officeDocument/2006/relationships/hyperlink" Target="https://www.ssa.gov/benefits/medicare/prescriptionhelp.html" TargetMode="External" Id="rId15"/><Relationship Type="http://schemas.openxmlformats.org/officeDocument/2006/relationships/hyperlink" Target="https://www.ssa.gov/benefits/medicare/prescriptionhelp.html" TargetMode="External" Id="rId16"/><Relationship Type="http://schemas.openxmlformats.org/officeDocument/2006/relationships/hyperlink" Target="https://www.medicare.gov/basics/costs/help/medicare-savings-programs" TargetMode="External" Id="rId17"/><Relationship Type="http://schemas.openxmlformats.org/officeDocument/2006/relationships/hyperlink" Target="https://www.cms.gov/medicare/health-plans/specialneeds/dsnp" TargetMode="External" Id="rId18"/><Relationship Type="http://schemas.openxmlformats.org/officeDocument/2006/relationships/hyperlink" Target="https://www.medicaid.gov/resources-for-states/coronavirus-disease-2019-covid-19/unwinding-and-returning-regular-operations" TargetMode="External" Id="rId19"/><Relationship Type="http://schemas.openxmlformats.org/officeDocument/2006/relationships/hyperlink" Target="https://www.medicare.gov/basics/get-started-with-medicare/get-more-coverage/joining-a-plan/special-enrollment-periods" TargetMode="External" Id="rId20"/><Relationship Type="http://schemas.openxmlformats.org/officeDocument/2006/relationships/hyperlink" Target="https://www.medicare.gov/basics/get-started-with-medicare/get-more-coverage/joining-a-plan/special-enrollment-periods" TargetMode="External" Id="rId21"/><Relationship Type="http://schemas.openxmlformats.org/officeDocument/2006/relationships/hyperlink" Target="https://www.ahipinsurance.org" TargetMode="External" Id="rId22"/><Relationship Type="http://schemas.openxmlformats.org/officeDocument/2006/relationships/hyperlink" Target="https://www.cms.gov/medicare/health-plans/managed-care-marketing" TargetMode="External" Id="rId23"/><Relationship Type="http://schemas.openxmlformats.org/officeDocument/2006/relationships/hyperlink" Target="https://www.medicare.gov/basics/costs/medicare-costs/late-enrollment-penalties" TargetMode="External" Id="rId24"/><Relationship Type="http://schemas.openxmlformats.org/officeDocument/2006/relationships/hyperlink" Target="https://www.irs.gov/businesses/small-businesses-self-employed/self-employment-tax-social-security-and-medicare-taxes" TargetMode="External" Id="rId25"/><Relationship Type="http://schemas.openxmlformats.org/officeDocument/2006/relationships/hyperlink" Target="https://www.irs.gov/businesses/small-businesses-self-employed/estimated-taxes" TargetMode="External" Id="rId26"/><Relationship Type="http://schemas.openxmlformats.org/officeDocument/2006/relationships/hyperlink" Target="https://www.irs.gov/tax-professionals/standard-mileage-rates" TargetMode="External" Id="rId27"/></Relationships>
</file>

<file path=xl/worksheets/sheet1.xml><?xml version="1.0" encoding="utf-8"?>
<worksheet xmlns="http://schemas.openxmlformats.org/spreadsheetml/2006/main">
  <sheetPr>
    <tabColor rgb="000F1F3D"/>
    <outlinePr summaryBelow="1" summaryRight="1"/>
    <pageSetUpPr/>
  </sheetPr>
  <dimension ref="A1:N27"/>
  <sheetViews>
    <sheetView showGridLines="0" workbookViewId="0">
      <pane ySplit="5" topLeftCell="A6"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s>
  <sheetData>
    <row r="1" ht="6" customHeight="1">
      <c r="A1" s="1" t="n"/>
    </row>
    <row r="2" ht="38" customHeight="1">
      <c r="A2" s="209" t="inlineStr">
        <is>
          <t>MEDICARE AGENT OPERATING SYSTEM™</t>
        </is>
      </c>
    </row>
    <row r="3" ht="20" customHeight="1">
      <c r="A3" s="210" t="inlineStr">
        <is>
          <t>Your daily command center — clients · commissions · opportunities · compliance</t>
        </is>
      </c>
    </row>
    <row r="4" ht="8" customHeight="1">
      <c r="A4" s="1" t="n"/>
    </row>
    <row r="5" ht="8" customHeight="1"/>
    <row r="6" ht="18" customHeight="1">
      <c r="A6" s="4" t="inlineStr">
        <is>
          <t>CLIENTS</t>
        </is>
      </c>
      <c r="C6" s="172" t="inlineStr">
        <is>
          <t>ACTIVE POLICIES</t>
        </is>
      </c>
      <c r="E6" s="176" t="inlineStr">
        <is>
          <t>OPEN SEP OPPS</t>
        </is>
      </c>
      <c r="G6" s="204" t="inlineStr">
        <is>
          <t>COMMISSION MTD</t>
        </is>
      </c>
      <c r="I6" s="173" t="inlineStr">
        <is>
          <t>RENEWALS ≤30d</t>
        </is>
      </c>
      <c r="K6" s="171" t="inlineStr">
        <is>
          <t>MISSING COMM.</t>
        </is>
      </c>
      <c r="M6" s="174" t="inlineStr">
        <is>
          <t>PIPELINE LEADS</t>
        </is>
      </c>
    </row>
    <row r="7" ht="36" customHeight="1">
      <c r="A7" s="11">
        <f>'👥 Client Roster'!X2</f>
        <v/>
      </c>
      <c r="C7" s="12">
        <f>'👥 Client Roster'!X3</f>
        <v/>
      </c>
      <c r="E7" s="13">
        <f>'🔍 Opportunity Engine'!X2</f>
        <v/>
      </c>
      <c r="G7" s="14">
        <f>'💰 Commissions'!X2</f>
        <v/>
      </c>
      <c r="I7" s="15">
        <f>'🔔 Retention Hub'!X2</f>
        <v/>
      </c>
      <c r="K7" s="16">
        <f>'💰 Commissions'!X3</f>
        <v/>
      </c>
      <c r="M7" s="17">
        <f>'🎯 Lead Pipeline'!X2</f>
        <v/>
      </c>
    </row>
    <row r="8" ht="10" customHeight="1">
      <c r="A8" s="18" t="n"/>
      <c r="C8" s="19" t="n"/>
      <c r="E8" s="20" t="n"/>
      <c r="G8" s="21" t="n"/>
      <c r="I8" s="22" t="n"/>
      <c r="K8" s="23" t="n"/>
      <c r="M8" s="24" t="n"/>
    </row>
    <row r="10" ht="10" customHeight="1"/>
    <row r="11" ht="24" customHeight="1">
      <c r="A11" s="235" t="inlineStr">
        <is>
          <t>👋  NEW HERE?  Start at 📝 Setup Guide (last tab) →  |  KPIs show 0 until you add clients — that's normal  |  Enter your first client in 👥 Client Roster → Row 8</t>
        </is>
      </c>
      <c r="B11" s="27" t="n"/>
      <c r="C11" s="27" t="n"/>
      <c r="D11" s="27" t="n"/>
      <c r="E11" s="27" t="n"/>
      <c r="F11" s="27" t="n"/>
      <c r="G11" s="27" t="n"/>
      <c r="H11" s="27" t="n"/>
      <c r="I11" s="27" t="n"/>
      <c r="J11" s="27" t="n"/>
      <c r="K11" s="27" t="n"/>
      <c r="L11" s="27" t="n"/>
      <c r="M11" s="27" t="n"/>
      <c r="N11" s="28" t="n"/>
    </row>
    <row r="12" ht="28" customHeight="1">
      <c r="A12" s="25" t="inlineStr">
        <is>
          <t>🔥  TODAY'S HOTLIST — Action Required</t>
        </is>
      </c>
    </row>
    <row r="13" ht="28" customHeight="1">
      <c r="A13" s="26" t="inlineStr">
        <is>
          <t>🎂 Birthdays This Month</t>
        </is>
      </c>
      <c r="B13" s="27" t="n"/>
      <c r="C13" s="27" t="n"/>
      <c r="D13" s="28" t="n"/>
      <c r="E13" s="29">
        <f>'🔔 Retention Hub'!X3</f>
        <v/>
      </c>
      <c r="F13" s="28" t="n"/>
      <c r="G13" s="30" t="inlineStr">
        <is>
          <t>Go to 🔔 Retention Hub → filter Birthday Alert column</t>
        </is>
      </c>
      <c r="H13" s="27" t="n"/>
      <c r="I13" s="27" t="n"/>
      <c r="J13" s="27" t="n"/>
      <c r="K13" s="27" t="n"/>
      <c r="L13" s="27" t="n"/>
      <c r="M13" s="27" t="n"/>
      <c r="N13" s="28" t="n"/>
    </row>
    <row r="14" ht="28" customHeight="1">
      <c r="A14" s="31" t="inlineStr">
        <is>
          <t>⏳ SEP Windows Closing ≤14 Days</t>
        </is>
      </c>
      <c r="B14" s="27" t="n"/>
      <c r="C14" s="27" t="n"/>
      <c r="D14" s="28" t="n"/>
      <c r="E14" s="32">
        <f>COUNTIFS('🔍 Opportunity Engine'!J7:J5000,"SEP Active",'🔍 Opportunity Engine'!I7:I5000,"&lt;="&amp;TODAY()+14,'🔍 Opportunity Engine'!I7:I5000,"&gt;="&amp;TODAY())</f>
        <v/>
      </c>
      <c r="F14" s="28" t="n"/>
      <c r="G14" s="30" t="inlineStr">
        <is>
          <t>Go to 🔍 Opportunity Engine → filter Status = SEP Active</t>
        </is>
      </c>
      <c r="H14" s="27" t="n"/>
      <c r="I14" s="27" t="n"/>
      <c r="J14" s="27" t="n"/>
      <c r="K14" s="27" t="n"/>
      <c r="L14" s="27" t="n"/>
      <c r="M14" s="27" t="n"/>
      <c r="N14" s="28" t="n"/>
    </row>
    <row r="15" ht="28" customHeight="1">
      <c r="A15" s="33" t="inlineStr">
        <is>
          <t>💸 Missing Commissions</t>
        </is>
      </c>
      <c r="B15" s="27" t="n"/>
      <c r="C15" s="27" t="n"/>
      <c r="D15" s="28" t="n"/>
      <c r="E15" s="34">
        <f>'💰 Commissions'!X3</f>
        <v/>
      </c>
      <c r="F15" s="28" t="n"/>
      <c r="G15" s="30" t="inlineStr">
        <is>
          <t>Go to 💰 Commissions → filter Status = Missing</t>
        </is>
      </c>
      <c r="H15" s="27" t="n"/>
      <c r="I15" s="27" t="n"/>
      <c r="J15" s="27" t="n"/>
      <c r="K15" s="27" t="n"/>
      <c r="L15" s="27" t="n"/>
      <c r="M15" s="27" t="n"/>
      <c r="N15" s="28" t="n"/>
    </row>
    <row r="16" ht="28" customHeight="1">
      <c r="A16" s="35" t="inlineStr">
        <is>
          <t>📋 Annual Reviews Due ≤30 Days</t>
        </is>
      </c>
      <c r="B16" s="27" t="n"/>
      <c r="C16" s="27" t="n"/>
      <c r="D16" s="28" t="n"/>
      <c r="E16" s="36">
        <f>'🔔 Retention Hub'!X2</f>
        <v/>
      </c>
      <c r="F16" s="28" t="n"/>
      <c r="G16" s="30" t="inlineStr">
        <is>
          <t>Go to 🔔 Retention Hub → sort Next Review Date column</t>
        </is>
      </c>
      <c r="H16" s="27" t="n"/>
      <c r="I16" s="27" t="n"/>
      <c r="J16" s="27" t="n"/>
      <c r="K16" s="27" t="n"/>
      <c r="L16" s="27" t="n"/>
      <c r="M16" s="27" t="n"/>
      <c r="N16" s="28" t="n"/>
    </row>
    <row r="17" ht="10" customHeight="1">
      <c r="A17" s="37" t="inlineStr">
        <is>
          <t>⚖️ SOA Missing</t>
        </is>
      </c>
      <c r="B17" s="27" t="n"/>
      <c r="C17" s="27" t="n"/>
      <c r="D17" s="28" t="n"/>
      <c r="E17" s="38">
        <f>COUNTIF('⚖️ Compliance Vault'!E13:E5000,"No")</f>
        <v/>
      </c>
      <c r="F17" s="28" t="n"/>
      <c r="G17" s="30" t="inlineStr">
        <is>
          <t>Go to ⚖️ Compliance Vault → highlighted in red</t>
        </is>
      </c>
      <c r="H17" s="27" t="n"/>
      <c r="I17" s="27" t="n"/>
      <c r="J17" s="27" t="n"/>
      <c r="K17" s="27" t="n"/>
      <c r="L17" s="27" t="n"/>
      <c r="M17" s="27" t="n"/>
      <c r="N17" s="28" t="n"/>
    </row>
    <row r="18" ht="24" customHeight="1"/>
    <row r="19" ht="28" customHeight="1">
      <c r="A19" s="170" t="inlineStr">
        <is>
          <t>📅  ENROLLMENT PERIOD STATUS</t>
        </is>
      </c>
    </row>
    <row r="20" ht="30" customHeight="1">
      <c r="A20" s="40">
        <f>IF(AND(MONTH(TODAY())=10,DAY(TODAY())&gt;=15),"🔥 AEP IS LIVE — Days Remaining: "&amp;(DATE(YEAR(TODAY()),12,7)-TODAY()),IF(AND(MONTH(TODAY())=11),"🔥 AEP IS LIVE — Days Remaining: "&amp;(DATE(YEAR(TODAY()),12,7)-TODAY()),IF(AND(MONTH(TODAY())=12,DAY(TODAY())&lt;=7),"🔥 AEP IS LIVE — Days Remaining: "&amp;(DATE(YEAR(TODAY()),12,7)-TODAY()),IF(AND(MONTH(TODAY())&gt;=1,MONTH(TODAY())&lt;=3),"🟢 OEP ACTIVE (Jan 1–Mar 31) — MA members may make 1 plan change","⏳ Days Until AEP: "&amp;MAX(0,DATE(YEAR(TODAY()),10,15)-TODAY())))))</f>
        <v/>
      </c>
      <c r="H20" s="41" t="n"/>
    </row>
    <row r="21" ht="24" customHeight="1"/>
    <row r="22" ht="18" customHeight="1">
      <c r="A22" s="42" t="inlineStr">
        <is>
          <t>🎯  PIPELINE HEALTH</t>
        </is>
      </c>
    </row>
    <row r="23" ht="22" customHeight="1">
      <c r="A23" s="43" t="inlineStr">
        <is>
          <t>New Lead</t>
        </is>
      </c>
      <c r="C23" s="43" t="inlineStr">
        <is>
          <t>Contacted</t>
        </is>
      </c>
      <c r="E23" s="43" t="inlineStr">
        <is>
          <t>SOA Done</t>
        </is>
      </c>
      <c r="G23" s="43" t="inlineStr">
        <is>
          <t>Appt Set</t>
        </is>
      </c>
      <c r="I23" s="43" t="inlineStr">
        <is>
          <t>Plan Compare</t>
        </is>
      </c>
      <c r="K23" s="43" t="inlineStr">
        <is>
          <t>App Submitted</t>
        </is>
      </c>
      <c r="M23" s="43" t="inlineStr">
        <is>
          <t>Active Policy</t>
        </is>
      </c>
    </row>
    <row r="24">
      <c r="A24" s="44">
        <f>COUNTIF('🎯 Lead Pipeline'!F7:F5000,"New Lead")</f>
        <v/>
      </c>
      <c r="C24" s="44">
        <f>COUNTIF('🎯 Lead Pipeline'!F7:F5000,"Contacted")</f>
        <v/>
      </c>
      <c r="E24" s="44">
        <f>COUNTIF('🎯 Lead Pipeline'!F7:F5000,"SOA Done")</f>
        <v/>
      </c>
      <c r="G24" s="44">
        <f>COUNTIF('🎯 Lead Pipeline'!F7:F5000,"Appt Set")</f>
        <v/>
      </c>
      <c r="I24" s="44">
        <f>COUNTIF('🎯 Lead Pipeline'!F7:F5000,"Plan Compare")</f>
        <v/>
      </c>
      <c r="K24" s="44">
        <f>COUNTIF('🎯 Lead Pipeline'!F7:F5000,"App Submitted")</f>
        <v/>
      </c>
      <c r="M24" s="44">
        <f>COUNTIF('🎯 Lead Pipeline'!F7:F5000,"Active Policy")</f>
        <v/>
      </c>
    </row>
    <row r="25" ht="22" customHeight="1"/>
    <row r="26" ht="20" customHeight="1">
      <c r="A26" s="190" t="inlineStr">
        <is>
          <t>🔗  QUICK LINKS</t>
        </is>
      </c>
      <c r="B26" t="inlineStr">
        <is>
          <t>https://www.medicare.gov/plan-compare</t>
        </is>
      </c>
      <c r="C26" t="inlineStr">
        <is>
          <t>https://www.cms.gov</t>
        </is>
      </c>
      <c r="D26" t="inlineStr">
        <is>
          <t>https://www.ssa.gov/benefits/medicare/prescriptionhelp.html</t>
        </is>
      </c>
      <c r="E26" t="inlineStr">
        <is>
          <t>https://www.cms.gov/medicare/health-plans/managed-care-marketing</t>
        </is>
      </c>
      <c r="F26" t="inlineStr">
        <is>
          <t>https://www.medicaid.gov/state-overviews/index.html</t>
        </is>
      </c>
      <c r="G26" t="inlineStr">
        <is>
          <t>https://www.ssa.gov</t>
        </is>
      </c>
    </row>
    <row r="27">
      <c r="A27" s="46" t="inlineStr">
        <is>
          <t>Medicare.gov</t>
        </is>
      </c>
      <c r="B27" s="46" t="inlineStr">
        <is>
          <t>Plan Finder</t>
        </is>
      </c>
      <c r="C27" s="46" t="inlineStr">
        <is>
          <t>CMS.gov</t>
        </is>
      </c>
      <c r="D27" s="46" t="inlineStr">
        <is>
          <t>Extra Help / LIS</t>
        </is>
      </c>
      <c r="E27" s="46" t="inlineStr">
        <is>
          <t>SOA Requirements</t>
        </is>
      </c>
      <c r="F27" s="46" t="inlineStr">
        <is>
          <t>State Medicaid</t>
        </is>
      </c>
      <c r="G27" s="46" t="inlineStr">
        <is>
          <t>SSA.gov</t>
        </is>
      </c>
      <c r="H27" s="47" t="inlineStr">
        <is>
          <t>📁 Open a tab: Roster · Pipeline · Opportunities · Commissions · Retention · Compliance</t>
        </is>
      </c>
    </row>
  </sheetData>
  <mergeCells count="63">
    <mergeCell ref="E12:F12"/>
    <mergeCell ref="H19:N19"/>
    <mergeCell ref="C6:D6"/>
    <mergeCell ref="I6:J6"/>
    <mergeCell ref="G12:N12"/>
    <mergeCell ref="A20:G20"/>
    <mergeCell ref="E23:F23"/>
    <mergeCell ref="A11:N11"/>
    <mergeCell ref="E14:F14"/>
    <mergeCell ref="G23:H23"/>
    <mergeCell ref="G8:H8"/>
    <mergeCell ref="A19:G19"/>
    <mergeCell ref="E8:F8"/>
    <mergeCell ref="A6:B6"/>
    <mergeCell ref="A13:D13"/>
    <mergeCell ref="A1:N1"/>
    <mergeCell ref="A7:B7"/>
    <mergeCell ref="G7:H7"/>
    <mergeCell ref="I7:J7"/>
    <mergeCell ref="H26:N26"/>
    <mergeCell ref="A15:D15"/>
    <mergeCell ref="A25:N25"/>
    <mergeCell ref="E13:F13"/>
    <mergeCell ref="C22:D22"/>
    <mergeCell ref="G6:H6"/>
    <mergeCell ref="I22:J22"/>
    <mergeCell ref="G13:N13"/>
    <mergeCell ref="K22:L22"/>
    <mergeCell ref="H20:N20"/>
    <mergeCell ref="M22:N22"/>
    <mergeCell ref="A18:N18"/>
    <mergeCell ref="M7:N7"/>
    <mergeCell ref="A3:N3"/>
    <mergeCell ref="E6:F6"/>
    <mergeCell ref="M6:N6"/>
    <mergeCell ref="K8:L8"/>
    <mergeCell ref="E15:F15"/>
    <mergeCell ref="G15:N15"/>
    <mergeCell ref="A2:N2"/>
    <mergeCell ref="A21:N21"/>
    <mergeCell ref="I23:J23"/>
    <mergeCell ref="G14:N14"/>
    <mergeCell ref="A16:D16"/>
    <mergeCell ref="I8:J8"/>
    <mergeCell ref="A23:B23"/>
    <mergeCell ref="K23:L23"/>
    <mergeCell ref="A8:B8"/>
    <mergeCell ref="C23:D23"/>
    <mergeCell ref="M8:N8"/>
    <mergeCell ref="C8:D8"/>
    <mergeCell ref="A22:B22"/>
    <mergeCell ref="K7:L7"/>
    <mergeCell ref="C7:D7"/>
    <mergeCell ref="E16:F16"/>
    <mergeCell ref="A4:N4"/>
    <mergeCell ref="E7:F7"/>
    <mergeCell ref="A12:D12"/>
    <mergeCell ref="M23:N23"/>
    <mergeCell ref="G16:N16"/>
    <mergeCell ref="E22:F22"/>
    <mergeCell ref="G22:H22"/>
    <mergeCell ref="K6:L6"/>
    <mergeCell ref="A14:D14"/>
  </mergeCells>
  <hyperlinks>
    <hyperlink xmlns:r="http://schemas.openxmlformats.org/officeDocument/2006/relationships" ref="A26" r:id="rId1"/>
    <hyperlink xmlns:r="http://schemas.openxmlformats.org/officeDocument/2006/relationships" ref="B26" r:id="rId2"/>
    <hyperlink xmlns:r="http://schemas.openxmlformats.org/officeDocument/2006/relationships" ref="C26" r:id="rId3"/>
    <hyperlink xmlns:r="http://schemas.openxmlformats.org/officeDocument/2006/relationships" ref="D26" r:id="rId4"/>
    <hyperlink xmlns:r="http://schemas.openxmlformats.org/officeDocument/2006/relationships" ref="E26" r:id="rId5"/>
    <hyperlink xmlns:r="http://schemas.openxmlformats.org/officeDocument/2006/relationships" ref="F26" r:id="rId6"/>
    <hyperlink xmlns:r="http://schemas.openxmlformats.org/officeDocument/2006/relationships" ref="G26" r:id="rId7"/>
  </hyperlinks>
  <pageMargins left="0.75" right="0.75" top="1" bottom="1" header="0.5" footer="0.5"/>
</worksheet>
</file>

<file path=xl/worksheets/sheet2.xml><?xml version="1.0" encoding="utf-8"?>
<worksheet xmlns="http://schemas.openxmlformats.org/spreadsheetml/2006/main">
  <sheetPr>
    <tabColor rgb="000E7C86"/>
    <outlinePr summaryBelow="1" summaryRight="1"/>
    <pageSetUpPr/>
  </sheetPr>
  <dimension ref="A1:Y209"/>
  <sheetViews>
    <sheetView showGridLines="0" workbookViewId="0">
      <pane ySplit="7" topLeftCell="A8" activePane="bottomLeft" state="frozen"/>
      <selection pane="bottomLeft" activeCell="A1" sqref="A1"/>
    </sheetView>
  </sheetViews>
  <sheetFormatPr baseColWidth="8" defaultRowHeight="15"/>
  <cols>
    <col width="10" customWidth="1" min="1" max="1"/>
    <col width="13" customWidth="1" min="2" max="2"/>
    <col width="13" customWidth="1" min="3" max="3"/>
    <col width="13" customWidth="1" min="4" max="4"/>
    <col width="6" customWidth="1" min="5" max="5"/>
    <col width="14" customWidth="1" min="6" max="6"/>
    <col width="22" customWidth="1" min="7" max="7"/>
    <col width="24" customWidth="1" min="8" max="8"/>
    <col width="14" customWidth="1" min="9" max="9"/>
    <col width="6" customWidth="1" min="10" max="10"/>
    <col width="8" customWidth="1" min="11" max="11"/>
    <col width="16" customWidth="1" min="12" max="12"/>
    <col width="12" customWidth="1" min="13" max="13"/>
    <col width="12" customWidth="1" min="14" max="14"/>
    <col width="12" customWidth="1" min="15" max="15"/>
    <col width="18" customWidth="1" min="16" max="16"/>
    <col width="20" customWidth="1" min="17" max="17"/>
    <col width="14" customWidth="1" min="18" max="18"/>
    <col width="16" customWidth="1" min="19" max="19"/>
    <col width="24" customWidth="1" min="20" max="20"/>
    <col width="34" customWidth="1" min="21" max="21"/>
    <col width="40" customWidth="1" min="25" max="25"/>
  </cols>
  <sheetData>
    <row r="1" ht="6" customHeight="1">
      <c r="A1" s="1" t="n"/>
      <c r="Y1" s="236" t="inlineStr">
        <is>
          <t>💡 Too wide? Hide columns: select → right-click → Hide</t>
        </is>
      </c>
    </row>
    <row r="2" ht="38" customHeight="1">
      <c r="A2" s="209" t="inlineStr">
        <is>
          <t>CLIENT ROSTER</t>
        </is>
      </c>
      <c r="X2" s="48">
        <f>COUNTA(A8:A5000)</f>
        <v/>
      </c>
    </row>
    <row r="3" ht="20" customHeight="1">
      <c r="A3" s="210" t="inlineStr">
        <is>
          <t>Your complete book of business — every client, every policy</t>
        </is>
      </c>
      <c r="X3" s="48">
        <f>COUNTIF(Q8:Q5000,"Active")</f>
        <v/>
      </c>
    </row>
    <row r="4" ht="8" customHeight="1">
      <c r="A4" s="1" t="n"/>
      <c r="X4" s="48">
        <f>COUNTIF(Q8:Q5000,"Pending")</f>
        <v/>
      </c>
    </row>
    <row r="5" ht="24" customHeight="1"/>
    <row r="6" ht="18" customHeight="1">
      <c r="A6" s="175" t="inlineStr">
        <is>
          <t>Total Clients</t>
        </is>
      </c>
      <c r="E6" s="172" t="inlineStr">
        <is>
          <t>Active Policies</t>
        </is>
      </c>
      <c r="I6" s="173" t="inlineStr">
        <is>
          <t>Pending Apps</t>
        </is>
      </c>
      <c r="M6" s="171" t="inlineStr">
        <is>
          <t>Annual Reviews Due 30d</t>
        </is>
      </c>
    </row>
    <row r="7" ht="30" customHeight="1">
      <c r="A7" s="181">
        <f>X2</f>
        <v/>
      </c>
      <c r="E7" s="178">
        <f>X3</f>
        <v/>
      </c>
      <c r="I7" s="179">
        <f>X4</f>
        <v/>
      </c>
      <c r="M7" s="177">
        <f>COUNTIFS(S8:S5000,"&lt;="&amp;TODAY()+30,S8:S5000,"&gt;="&amp;TODAY())</f>
        <v/>
      </c>
    </row>
    <row r="9" ht="26" customHeight="1">
      <c r="A9" s="220" t="inlineStr">
        <is>
          <t>Client ID</t>
        </is>
      </c>
      <c r="B9" s="220" t="inlineStr">
        <is>
          <t>First Name</t>
        </is>
      </c>
      <c r="C9" s="220" t="inlineStr">
        <is>
          <t>Last Name</t>
        </is>
      </c>
      <c r="D9" s="220" t="inlineStr">
        <is>
          <t>Date of Birth</t>
        </is>
      </c>
      <c r="E9" s="220" t="inlineStr">
        <is>
          <t>Age</t>
        </is>
      </c>
      <c r="F9" s="220" t="inlineStr">
        <is>
          <t>Phone</t>
        </is>
      </c>
      <c r="G9" s="220" t="inlineStr">
        <is>
          <t>Email</t>
        </is>
      </c>
      <c r="H9" s="220" t="inlineStr">
        <is>
          <t>Address</t>
        </is>
      </c>
      <c r="I9" s="220" t="inlineStr">
        <is>
          <t>City</t>
        </is>
      </c>
      <c r="J9" s="220" t="inlineStr">
        <is>
          <t>State</t>
        </is>
      </c>
      <c r="K9" s="220" t="inlineStr">
        <is>
          <t>ZIP</t>
        </is>
      </c>
      <c r="L9" s="220" t="inlineStr">
        <is>
          <t>Medicare ID (MBI)</t>
        </is>
      </c>
      <c r="M9" s="220" t="inlineStr">
        <is>
          <t>Part A Eff.</t>
        </is>
      </c>
      <c r="N9" s="220" t="inlineStr">
        <is>
          <t>Part B Eff.</t>
        </is>
      </c>
      <c r="O9" s="220" t="inlineStr">
        <is>
          <t>Plan Type</t>
        </is>
      </c>
      <c r="P9" s="220" t="inlineStr">
        <is>
          <t>Carrier</t>
        </is>
      </c>
      <c r="Q9" s="220" t="inlineStr">
        <is>
          <t>Plan Name</t>
        </is>
      </c>
      <c r="R9" s="220" t="inlineStr">
        <is>
          <t>Policy Status</t>
        </is>
      </c>
      <c r="S9" s="220" t="inlineStr">
        <is>
          <t>Annual Review Date</t>
        </is>
      </c>
      <c r="T9" s="220" t="inlineStr">
        <is>
          <t>Agent Notes</t>
        </is>
      </c>
    </row>
    <row r="10" ht="22" customHeight="1">
      <c r="A10" s="237" t="inlineStr">
        <is>
          <t>CLT-001</t>
        </is>
      </c>
      <c r="B10" s="237" t="inlineStr">
        <is>
          <t>Jane</t>
        </is>
      </c>
      <c r="C10" s="237" t="inlineStr">
        <is>
          <t>Doe</t>
        </is>
      </c>
      <c r="D10" s="237" t="inlineStr">
        <is>
          <t>1950-03-15</t>
        </is>
      </c>
      <c r="E10" s="237">
        <f>IF(D10="","",DATEDIF(D10,TODAY(),"Y"))</f>
        <v/>
      </c>
      <c r="F10" s="237" t="inlineStr">
        <is>
          <t>(555) 123-4567</t>
        </is>
      </c>
      <c r="G10" s="237" t="inlineStr">
        <is>
          <t>jane.doe@email.com</t>
        </is>
      </c>
      <c r="H10" s="237" t="inlineStr">
        <is>
          <t>123 Main St</t>
        </is>
      </c>
      <c r="I10" s="237" t="inlineStr">
        <is>
          <t>Anytown</t>
        </is>
      </c>
      <c r="J10" s="237" t="inlineStr">
        <is>
          <t>FL</t>
        </is>
      </c>
      <c r="K10" s="237" t="inlineStr">
        <is>
          <t>33101</t>
        </is>
      </c>
      <c r="L10" s="237" t="inlineStr">
        <is>
          <t>1EG4-TE5-MK72</t>
        </is>
      </c>
      <c r="M10" s="237" t="inlineStr">
        <is>
          <t>2015-01-01</t>
        </is>
      </c>
      <c r="N10" s="237" t="inlineStr">
        <is>
          <t>2015-01-01</t>
        </is>
      </c>
      <c r="O10" s="237" t="inlineStr">
        <is>
          <t>MAPD</t>
        </is>
      </c>
      <c r="P10" s="237" t="inlineStr">
        <is>
          <t>UnitedHealthcare</t>
        </is>
      </c>
      <c r="Q10" s="237" t="inlineStr">
        <is>
          <t>AARP MA Plan 1</t>
        </is>
      </c>
      <c r="R10" s="237" t="inlineStr">
        <is>
          <t>Active</t>
        </is>
      </c>
      <c r="S10" s="237" t="inlineStr">
        <is>
          <t>2026-10-01</t>
        </is>
      </c>
      <c r="T10" s="237" t="inlineStr">
        <is>
          <t>Long-term client, very satisfied</t>
        </is>
      </c>
      <c r="U10" s="238" t="inlineStr">
        <is>
          <t>← SAMPLE ROW — overwrite with your data</t>
        </is>
      </c>
    </row>
    <row r="11" ht="22" customHeight="1">
      <c r="A11" s="187" t="n"/>
      <c r="B11" s="187" t="n"/>
      <c r="C11" s="187" t="n"/>
      <c r="D11" s="187" t="n"/>
      <c r="E11" s="202">
        <f>IF(D11="","",DATEDIF(D11,TODAY(),"Y"))</f>
        <v/>
      </c>
      <c r="F11" s="187" t="n"/>
      <c r="G11" s="187" t="n"/>
      <c r="H11" s="187" t="n"/>
      <c r="I11" s="187" t="n"/>
      <c r="J11" s="187" t="n"/>
      <c r="K11" s="187" t="n"/>
      <c r="L11" s="187" t="n"/>
      <c r="M11" s="187" t="n"/>
      <c r="N11" s="187" t="n"/>
      <c r="O11" s="187" t="n"/>
      <c r="P11" s="187" t="n"/>
      <c r="Q11" s="187" t="n"/>
      <c r="R11" s="187" t="n"/>
      <c r="S11" s="187" t="n"/>
      <c r="T11" s="187" t="n"/>
    </row>
    <row r="12" ht="22" customHeight="1">
      <c r="A12" s="184" t="n"/>
      <c r="B12" s="184" t="n"/>
      <c r="C12" s="184" t="n"/>
      <c r="D12" s="184" t="n"/>
      <c r="E12" s="202">
        <f>IF(D12="","",DATEDIF(D12,TODAY(),"Y"))</f>
        <v/>
      </c>
      <c r="F12" s="184" t="n"/>
      <c r="G12" s="184" t="n"/>
      <c r="H12" s="184" t="n"/>
      <c r="I12" s="184" t="n"/>
      <c r="J12" s="184" t="n"/>
      <c r="K12" s="184" t="n"/>
      <c r="L12" s="184" t="n"/>
      <c r="M12" s="184" t="n"/>
      <c r="N12" s="184" t="n"/>
      <c r="O12" s="184" t="n"/>
      <c r="P12" s="184" t="n"/>
      <c r="Q12" s="184" t="n"/>
      <c r="R12" s="184" t="n"/>
      <c r="S12" s="184" t="n"/>
      <c r="T12" s="184" t="n"/>
    </row>
    <row r="13" ht="22" customHeight="1">
      <c r="A13" s="187" t="n"/>
      <c r="B13" s="187" t="n"/>
      <c r="C13" s="187" t="n"/>
      <c r="D13" s="187" t="n"/>
      <c r="E13" s="202">
        <f>IF(D13="","",DATEDIF(D13,TODAY(),"Y"))</f>
        <v/>
      </c>
      <c r="F13" s="187" t="n"/>
      <c r="G13" s="187" t="n"/>
      <c r="H13" s="187" t="n"/>
      <c r="I13" s="187" t="n"/>
      <c r="J13" s="187" t="n"/>
      <c r="K13" s="187" t="n"/>
      <c r="L13" s="187" t="n"/>
      <c r="M13" s="187" t="n"/>
      <c r="N13" s="187" t="n"/>
      <c r="O13" s="187" t="n"/>
      <c r="P13" s="187" t="n"/>
      <c r="Q13" s="187" t="n"/>
      <c r="R13" s="187" t="n"/>
      <c r="S13" s="187" t="n"/>
      <c r="T13" s="187" t="n"/>
    </row>
    <row r="14" ht="22" customHeight="1">
      <c r="A14" s="184" t="n"/>
      <c r="B14" s="184" t="n"/>
      <c r="C14" s="184" t="n"/>
      <c r="D14" s="184" t="n"/>
      <c r="E14" s="202">
        <f>IF(D14="","",DATEDIF(D14,TODAY(),"Y"))</f>
        <v/>
      </c>
      <c r="F14" s="184" t="n"/>
      <c r="G14" s="184" t="n"/>
      <c r="H14" s="184" t="n"/>
      <c r="I14" s="184" t="n"/>
      <c r="J14" s="184" t="n"/>
      <c r="K14" s="184" t="n"/>
      <c r="L14" s="184" t="n"/>
      <c r="M14" s="184" t="n"/>
      <c r="N14" s="184" t="n"/>
      <c r="O14" s="184" t="n"/>
      <c r="P14" s="184" t="n"/>
      <c r="Q14" s="184" t="n"/>
      <c r="R14" s="184" t="n"/>
      <c r="S14" s="184" t="n"/>
      <c r="T14" s="184" t="n"/>
    </row>
    <row r="15" ht="22" customHeight="1">
      <c r="A15" s="187" t="n"/>
      <c r="B15" s="187" t="n"/>
      <c r="C15" s="187" t="n"/>
      <c r="D15" s="187" t="n"/>
      <c r="E15" s="202">
        <f>IF(D15="","",DATEDIF(D15,TODAY(),"Y"))</f>
        <v/>
      </c>
      <c r="F15" s="187" t="n"/>
      <c r="G15" s="187" t="n"/>
      <c r="H15" s="187" t="n"/>
      <c r="I15" s="187" t="n"/>
      <c r="J15" s="187" t="n"/>
      <c r="K15" s="187" t="n"/>
      <c r="L15" s="187" t="n"/>
      <c r="M15" s="187" t="n"/>
      <c r="N15" s="187" t="n"/>
      <c r="O15" s="187" t="n"/>
      <c r="P15" s="187" t="n"/>
      <c r="Q15" s="187" t="n"/>
      <c r="R15" s="187" t="n"/>
      <c r="S15" s="187" t="n"/>
      <c r="T15" s="187" t="n"/>
    </row>
    <row r="16" ht="22" customHeight="1">
      <c r="A16" s="184" t="n"/>
      <c r="B16" s="184" t="n"/>
      <c r="C16" s="184" t="n"/>
      <c r="D16" s="184" t="n"/>
      <c r="E16" s="202">
        <f>IF(D16="","",DATEDIF(D16,TODAY(),"Y"))</f>
        <v/>
      </c>
      <c r="F16" s="184" t="n"/>
      <c r="G16" s="184" t="n"/>
      <c r="H16" s="184" t="n"/>
      <c r="I16" s="184" t="n"/>
      <c r="J16" s="184" t="n"/>
      <c r="K16" s="184" t="n"/>
      <c r="L16" s="184" t="n"/>
      <c r="M16" s="184" t="n"/>
      <c r="N16" s="184" t="n"/>
      <c r="O16" s="184" t="n"/>
      <c r="P16" s="184" t="n"/>
      <c r="Q16" s="184" t="n"/>
      <c r="R16" s="184" t="n"/>
      <c r="S16" s="184" t="n"/>
      <c r="T16" s="184" t="n"/>
    </row>
    <row r="17" ht="22" customHeight="1">
      <c r="A17" s="187" t="n"/>
      <c r="B17" s="187" t="n"/>
      <c r="C17" s="187" t="n"/>
      <c r="D17" s="187" t="n"/>
      <c r="E17" s="202">
        <f>IF(D17="","",DATEDIF(D17,TODAY(),"Y"))</f>
        <v/>
      </c>
      <c r="F17" s="187" t="n"/>
      <c r="G17" s="187" t="n"/>
      <c r="H17" s="187" t="n"/>
      <c r="I17" s="187" t="n"/>
      <c r="J17" s="187" t="n"/>
      <c r="K17" s="187" t="n"/>
      <c r="L17" s="187" t="n"/>
      <c r="M17" s="187" t="n"/>
      <c r="N17" s="187" t="n"/>
      <c r="O17" s="187" t="n"/>
      <c r="P17" s="187" t="n"/>
      <c r="Q17" s="187" t="n"/>
      <c r="R17" s="187" t="n"/>
      <c r="S17" s="187" t="n"/>
      <c r="T17" s="187" t="n"/>
    </row>
    <row r="18" ht="22" customHeight="1">
      <c r="A18" s="184" t="n"/>
      <c r="B18" s="184" t="n"/>
      <c r="C18" s="184" t="n"/>
      <c r="D18" s="184" t="n"/>
      <c r="E18" s="202">
        <f>IF(D18="","",DATEDIF(D18,TODAY(),"Y"))</f>
        <v/>
      </c>
      <c r="F18" s="184" t="n"/>
      <c r="G18" s="184" t="n"/>
      <c r="H18" s="184" t="n"/>
      <c r="I18" s="184" t="n"/>
      <c r="J18" s="184" t="n"/>
      <c r="K18" s="184" t="n"/>
      <c r="L18" s="184" t="n"/>
      <c r="M18" s="184" t="n"/>
      <c r="N18" s="184" t="n"/>
      <c r="O18" s="184" t="n"/>
      <c r="P18" s="184" t="n"/>
      <c r="Q18" s="184" t="n"/>
      <c r="R18" s="184" t="n"/>
      <c r="S18" s="184" t="n"/>
      <c r="T18" s="184" t="n"/>
    </row>
    <row r="19" ht="22" customHeight="1">
      <c r="A19" s="187" t="n"/>
      <c r="B19" s="187" t="n"/>
      <c r="C19" s="187" t="n"/>
      <c r="D19" s="187" t="n"/>
      <c r="E19" s="202">
        <f>IF(D19="","",DATEDIF(D19,TODAY(),"Y"))</f>
        <v/>
      </c>
      <c r="F19" s="187" t="n"/>
      <c r="G19" s="187" t="n"/>
      <c r="H19" s="187" t="n"/>
      <c r="I19" s="187" t="n"/>
      <c r="J19" s="187" t="n"/>
      <c r="K19" s="187" t="n"/>
      <c r="L19" s="187" t="n"/>
      <c r="M19" s="187" t="n"/>
      <c r="N19" s="187" t="n"/>
      <c r="O19" s="187" t="n"/>
      <c r="P19" s="187" t="n"/>
      <c r="Q19" s="187" t="n"/>
      <c r="R19" s="187" t="n"/>
      <c r="S19" s="187" t="n"/>
      <c r="T19" s="187" t="n"/>
    </row>
    <row r="20" ht="22" customHeight="1">
      <c r="A20" s="184" t="n"/>
      <c r="B20" s="184" t="n"/>
      <c r="C20" s="184" t="n"/>
      <c r="D20" s="184" t="n"/>
      <c r="E20" s="202">
        <f>IF(D20="","",DATEDIF(D20,TODAY(),"Y"))</f>
        <v/>
      </c>
      <c r="F20" s="184" t="n"/>
      <c r="G20" s="184" t="n"/>
      <c r="H20" s="184" t="n"/>
      <c r="I20" s="184" t="n"/>
      <c r="J20" s="184" t="n"/>
      <c r="K20" s="184" t="n"/>
      <c r="L20" s="184" t="n"/>
      <c r="M20" s="184" t="n"/>
      <c r="N20" s="184" t="n"/>
      <c r="O20" s="184" t="n"/>
      <c r="P20" s="184" t="n"/>
      <c r="Q20" s="184" t="n"/>
      <c r="R20" s="184" t="n"/>
      <c r="S20" s="184" t="n"/>
      <c r="T20" s="184" t="n"/>
    </row>
    <row r="21" ht="22" customHeight="1">
      <c r="A21" s="187" t="n"/>
      <c r="B21" s="187" t="n"/>
      <c r="C21" s="187" t="n"/>
      <c r="D21" s="187" t="n"/>
      <c r="E21" s="202">
        <f>IF(D21="","",DATEDIF(D21,TODAY(),"Y"))</f>
        <v/>
      </c>
      <c r="F21" s="187" t="n"/>
      <c r="G21" s="187" t="n"/>
      <c r="H21" s="187" t="n"/>
      <c r="I21" s="187" t="n"/>
      <c r="J21" s="187" t="n"/>
      <c r="K21" s="187" t="n"/>
      <c r="L21" s="187" t="n"/>
      <c r="M21" s="187" t="n"/>
      <c r="N21" s="187" t="n"/>
      <c r="O21" s="187" t="n"/>
      <c r="P21" s="187" t="n"/>
      <c r="Q21" s="187" t="n"/>
      <c r="R21" s="187" t="n"/>
      <c r="S21" s="187" t="n"/>
      <c r="T21" s="187" t="n"/>
    </row>
    <row r="22" ht="22" customHeight="1">
      <c r="A22" s="184" t="n"/>
      <c r="B22" s="184" t="n"/>
      <c r="C22" s="184" t="n"/>
      <c r="D22" s="184" t="n"/>
      <c r="E22" s="202">
        <f>IF(D22="","",DATEDIF(D22,TODAY(),"Y"))</f>
        <v/>
      </c>
      <c r="F22" s="184" t="n"/>
      <c r="G22" s="184" t="n"/>
      <c r="H22" s="184" t="n"/>
      <c r="I22" s="184" t="n"/>
      <c r="J22" s="184" t="n"/>
      <c r="K22" s="184" t="n"/>
      <c r="L22" s="184" t="n"/>
      <c r="M22" s="184" t="n"/>
      <c r="N22" s="184" t="n"/>
      <c r="O22" s="184" t="n"/>
      <c r="P22" s="184" t="n"/>
      <c r="Q22" s="184" t="n"/>
      <c r="R22" s="184" t="n"/>
      <c r="S22" s="184" t="n"/>
      <c r="T22" s="184" t="n"/>
    </row>
    <row r="23" ht="22" customHeight="1">
      <c r="A23" s="187" t="n"/>
      <c r="B23" s="187" t="n"/>
      <c r="C23" s="187" t="n"/>
      <c r="D23" s="187" t="n"/>
      <c r="E23" s="202">
        <f>IF(D23="","",DATEDIF(D23,TODAY(),"Y"))</f>
        <v/>
      </c>
      <c r="F23" s="187" t="n"/>
      <c r="G23" s="187" t="n"/>
      <c r="H23" s="187" t="n"/>
      <c r="I23" s="187" t="n"/>
      <c r="J23" s="187" t="n"/>
      <c r="K23" s="187" t="n"/>
      <c r="L23" s="187" t="n"/>
      <c r="M23" s="187" t="n"/>
      <c r="N23" s="187" t="n"/>
      <c r="O23" s="187" t="n"/>
      <c r="P23" s="187" t="n"/>
      <c r="Q23" s="187" t="n"/>
      <c r="R23" s="187" t="n"/>
      <c r="S23" s="187" t="n"/>
      <c r="T23" s="187" t="n"/>
    </row>
    <row r="24" ht="22" customHeight="1">
      <c r="A24" s="184" t="n"/>
      <c r="B24" s="184" t="n"/>
      <c r="C24" s="184" t="n"/>
      <c r="D24" s="184" t="n"/>
      <c r="E24" s="202">
        <f>IF(D24="","",DATEDIF(D24,TODAY(),"Y"))</f>
        <v/>
      </c>
      <c r="F24" s="184" t="n"/>
      <c r="G24" s="184" t="n"/>
      <c r="H24" s="184" t="n"/>
      <c r="I24" s="184" t="n"/>
      <c r="J24" s="184" t="n"/>
      <c r="K24" s="184" t="n"/>
      <c r="L24" s="184" t="n"/>
      <c r="M24" s="184" t="n"/>
      <c r="N24" s="184" t="n"/>
      <c r="O24" s="184" t="n"/>
      <c r="P24" s="184" t="n"/>
      <c r="Q24" s="184" t="n"/>
      <c r="R24" s="184" t="n"/>
      <c r="S24" s="184" t="n"/>
      <c r="T24" s="184" t="n"/>
    </row>
    <row r="25" ht="22" customHeight="1">
      <c r="A25" s="187" t="n"/>
      <c r="B25" s="187" t="n"/>
      <c r="C25" s="187" t="n"/>
      <c r="D25" s="187" t="n"/>
      <c r="E25" s="202">
        <f>IF(D25="","",DATEDIF(D25,TODAY(),"Y"))</f>
        <v/>
      </c>
      <c r="F25" s="187" t="n"/>
      <c r="G25" s="187" t="n"/>
      <c r="H25" s="187" t="n"/>
      <c r="I25" s="187" t="n"/>
      <c r="J25" s="187" t="n"/>
      <c r="K25" s="187" t="n"/>
      <c r="L25" s="187" t="n"/>
      <c r="M25" s="187" t="n"/>
      <c r="N25" s="187" t="n"/>
      <c r="O25" s="187" t="n"/>
      <c r="P25" s="187" t="n"/>
      <c r="Q25" s="187" t="n"/>
      <c r="R25" s="187" t="n"/>
      <c r="S25" s="187" t="n"/>
      <c r="T25" s="187" t="n"/>
    </row>
    <row r="26" ht="22" customHeight="1">
      <c r="A26" s="184" t="n"/>
      <c r="B26" s="184" t="n"/>
      <c r="C26" s="184" t="n"/>
      <c r="D26" s="184" t="n"/>
      <c r="E26" s="202">
        <f>IF(D26="","",DATEDIF(D26,TODAY(),"Y"))</f>
        <v/>
      </c>
      <c r="F26" s="184" t="n"/>
      <c r="G26" s="184" t="n"/>
      <c r="H26" s="184" t="n"/>
      <c r="I26" s="184" t="n"/>
      <c r="J26" s="184" t="n"/>
      <c r="K26" s="184" t="n"/>
      <c r="L26" s="184" t="n"/>
      <c r="M26" s="184" t="n"/>
      <c r="N26" s="184" t="n"/>
      <c r="O26" s="184" t="n"/>
      <c r="P26" s="184" t="n"/>
      <c r="Q26" s="184" t="n"/>
      <c r="R26" s="184" t="n"/>
      <c r="S26" s="184" t="n"/>
      <c r="T26" s="184" t="n"/>
    </row>
    <row r="27" ht="22" customHeight="1">
      <c r="A27" s="187" t="n"/>
      <c r="B27" s="187" t="n"/>
      <c r="C27" s="187" t="n"/>
      <c r="D27" s="187" t="n"/>
      <c r="E27" s="202">
        <f>IF(D27="","",DATEDIF(D27,TODAY(),"Y"))</f>
        <v/>
      </c>
      <c r="F27" s="187" t="n"/>
      <c r="G27" s="187" t="n"/>
      <c r="H27" s="187" t="n"/>
      <c r="I27" s="187" t="n"/>
      <c r="J27" s="187" t="n"/>
      <c r="K27" s="187" t="n"/>
      <c r="L27" s="187" t="n"/>
      <c r="M27" s="187" t="n"/>
      <c r="N27" s="187" t="n"/>
      <c r="O27" s="187" t="n"/>
      <c r="P27" s="187" t="n"/>
      <c r="Q27" s="187" t="n"/>
      <c r="R27" s="187" t="n"/>
      <c r="S27" s="187" t="n"/>
      <c r="T27" s="187" t="n"/>
    </row>
    <row r="28" ht="22" customHeight="1">
      <c r="A28" s="184" t="n"/>
      <c r="B28" s="184" t="n"/>
      <c r="C28" s="184" t="n"/>
      <c r="D28" s="184" t="n"/>
      <c r="E28" s="202">
        <f>IF(D28="","",DATEDIF(D28,TODAY(),"Y"))</f>
        <v/>
      </c>
      <c r="F28" s="184" t="n"/>
      <c r="G28" s="184" t="n"/>
      <c r="H28" s="184" t="n"/>
      <c r="I28" s="184" t="n"/>
      <c r="J28" s="184" t="n"/>
      <c r="K28" s="184" t="n"/>
      <c r="L28" s="184" t="n"/>
      <c r="M28" s="184" t="n"/>
      <c r="N28" s="184" t="n"/>
      <c r="O28" s="184" t="n"/>
      <c r="P28" s="184" t="n"/>
      <c r="Q28" s="184" t="n"/>
      <c r="R28" s="184" t="n"/>
      <c r="S28" s="184" t="n"/>
      <c r="T28" s="184" t="n"/>
    </row>
    <row r="29" ht="22" customHeight="1">
      <c r="A29" s="187" t="n"/>
      <c r="B29" s="187" t="n"/>
      <c r="C29" s="187" t="n"/>
      <c r="D29" s="187" t="n"/>
      <c r="E29" s="202">
        <f>IF(D29="","",DATEDIF(D29,TODAY(),"Y"))</f>
        <v/>
      </c>
      <c r="F29" s="187" t="n"/>
      <c r="G29" s="187" t="n"/>
      <c r="H29" s="187" t="n"/>
      <c r="I29" s="187" t="n"/>
      <c r="J29" s="187" t="n"/>
      <c r="K29" s="187" t="n"/>
      <c r="L29" s="187" t="n"/>
      <c r="M29" s="187" t="n"/>
      <c r="N29" s="187" t="n"/>
      <c r="O29" s="187" t="n"/>
      <c r="P29" s="187" t="n"/>
      <c r="Q29" s="187" t="n"/>
      <c r="R29" s="187" t="n"/>
      <c r="S29" s="187" t="n"/>
      <c r="T29" s="187" t="n"/>
    </row>
    <row r="30" ht="22" customHeight="1">
      <c r="A30" s="184" t="n"/>
      <c r="B30" s="184" t="n"/>
      <c r="C30" s="184" t="n"/>
      <c r="D30" s="184" t="n"/>
      <c r="E30" s="202">
        <f>IF(D30="","",DATEDIF(D30,TODAY(),"Y"))</f>
        <v/>
      </c>
      <c r="F30" s="184" t="n"/>
      <c r="G30" s="184" t="n"/>
      <c r="H30" s="184" t="n"/>
      <c r="I30" s="184" t="n"/>
      <c r="J30" s="184" t="n"/>
      <c r="K30" s="184" t="n"/>
      <c r="L30" s="184" t="n"/>
      <c r="M30" s="184" t="n"/>
      <c r="N30" s="184" t="n"/>
      <c r="O30" s="184" t="n"/>
      <c r="P30" s="184" t="n"/>
      <c r="Q30" s="184" t="n"/>
      <c r="R30" s="184" t="n"/>
      <c r="S30" s="184" t="n"/>
      <c r="T30" s="184" t="n"/>
    </row>
    <row r="31" ht="22" customHeight="1">
      <c r="A31" s="187" t="n"/>
      <c r="B31" s="187" t="n"/>
      <c r="C31" s="187" t="n"/>
      <c r="D31" s="187" t="n"/>
      <c r="E31" s="202">
        <f>IF(D31="","",DATEDIF(D31,TODAY(),"Y"))</f>
        <v/>
      </c>
      <c r="F31" s="187" t="n"/>
      <c r="G31" s="187" t="n"/>
      <c r="H31" s="187" t="n"/>
      <c r="I31" s="187" t="n"/>
      <c r="J31" s="187" t="n"/>
      <c r="K31" s="187" t="n"/>
      <c r="L31" s="187" t="n"/>
      <c r="M31" s="187" t="n"/>
      <c r="N31" s="187" t="n"/>
      <c r="O31" s="187" t="n"/>
      <c r="P31" s="187" t="n"/>
      <c r="Q31" s="187" t="n"/>
      <c r="R31" s="187" t="n"/>
      <c r="S31" s="187" t="n"/>
      <c r="T31" s="187" t="n"/>
    </row>
    <row r="32" ht="22" customHeight="1">
      <c r="A32" s="184" t="n"/>
      <c r="B32" s="184" t="n"/>
      <c r="C32" s="184" t="n"/>
      <c r="D32" s="184" t="n"/>
      <c r="E32" s="202">
        <f>IF(D32="","",DATEDIF(D32,TODAY(),"Y"))</f>
        <v/>
      </c>
      <c r="F32" s="184" t="n"/>
      <c r="G32" s="184" t="n"/>
      <c r="H32" s="184" t="n"/>
      <c r="I32" s="184" t="n"/>
      <c r="J32" s="184" t="n"/>
      <c r="K32" s="184" t="n"/>
      <c r="L32" s="184" t="n"/>
      <c r="M32" s="184" t="n"/>
      <c r="N32" s="184" t="n"/>
      <c r="O32" s="184" t="n"/>
      <c r="P32" s="184" t="n"/>
      <c r="Q32" s="184" t="n"/>
      <c r="R32" s="184" t="n"/>
      <c r="S32" s="184" t="n"/>
      <c r="T32" s="184" t="n"/>
    </row>
    <row r="33" ht="22" customHeight="1">
      <c r="A33" s="187" t="n"/>
      <c r="B33" s="187" t="n"/>
      <c r="C33" s="187" t="n"/>
      <c r="D33" s="187" t="n"/>
      <c r="E33" s="202">
        <f>IF(D33="","",DATEDIF(D33,TODAY(),"Y"))</f>
        <v/>
      </c>
      <c r="F33" s="187" t="n"/>
      <c r="G33" s="187" t="n"/>
      <c r="H33" s="187" t="n"/>
      <c r="I33" s="187" t="n"/>
      <c r="J33" s="187" t="n"/>
      <c r="K33" s="187" t="n"/>
      <c r="L33" s="187" t="n"/>
      <c r="M33" s="187" t="n"/>
      <c r="N33" s="187" t="n"/>
      <c r="O33" s="187" t="n"/>
      <c r="P33" s="187" t="n"/>
      <c r="Q33" s="187" t="n"/>
      <c r="R33" s="187" t="n"/>
      <c r="S33" s="187" t="n"/>
      <c r="T33" s="187" t="n"/>
    </row>
    <row r="34" ht="22" customHeight="1">
      <c r="A34" s="184" t="n"/>
      <c r="B34" s="184" t="n"/>
      <c r="C34" s="184" t="n"/>
      <c r="D34" s="184" t="n"/>
      <c r="E34" s="202">
        <f>IF(D34="","",DATEDIF(D34,TODAY(),"Y"))</f>
        <v/>
      </c>
      <c r="F34" s="184" t="n"/>
      <c r="G34" s="184" t="n"/>
      <c r="H34" s="184" t="n"/>
      <c r="I34" s="184" t="n"/>
      <c r="J34" s="184" t="n"/>
      <c r="K34" s="184" t="n"/>
      <c r="L34" s="184" t="n"/>
      <c r="M34" s="184" t="n"/>
      <c r="N34" s="184" t="n"/>
      <c r="O34" s="184" t="n"/>
      <c r="P34" s="184" t="n"/>
      <c r="Q34" s="184" t="n"/>
      <c r="R34" s="184" t="n"/>
      <c r="S34" s="184" t="n"/>
      <c r="T34" s="184" t="n"/>
    </row>
    <row r="35" ht="22" customHeight="1">
      <c r="A35" s="187" t="n"/>
      <c r="B35" s="187" t="n"/>
      <c r="C35" s="187" t="n"/>
      <c r="D35" s="187" t="n"/>
      <c r="E35" s="202">
        <f>IF(D35="","",DATEDIF(D35,TODAY(),"Y"))</f>
        <v/>
      </c>
      <c r="F35" s="187" t="n"/>
      <c r="G35" s="187" t="n"/>
      <c r="H35" s="187" t="n"/>
      <c r="I35" s="187" t="n"/>
      <c r="J35" s="187" t="n"/>
      <c r="K35" s="187" t="n"/>
      <c r="L35" s="187" t="n"/>
      <c r="M35" s="187" t="n"/>
      <c r="N35" s="187" t="n"/>
      <c r="O35" s="187" t="n"/>
      <c r="P35" s="187" t="n"/>
      <c r="Q35" s="187" t="n"/>
      <c r="R35" s="187" t="n"/>
      <c r="S35" s="187" t="n"/>
      <c r="T35" s="187" t="n"/>
    </row>
    <row r="36" ht="22" customHeight="1">
      <c r="A36" s="184" t="n"/>
      <c r="B36" s="184" t="n"/>
      <c r="C36" s="184" t="n"/>
      <c r="D36" s="184" t="n"/>
      <c r="E36" s="202">
        <f>IF(D36="","",DATEDIF(D36,TODAY(),"Y"))</f>
        <v/>
      </c>
      <c r="F36" s="184" t="n"/>
      <c r="G36" s="184" t="n"/>
      <c r="H36" s="184" t="n"/>
      <c r="I36" s="184" t="n"/>
      <c r="J36" s="184" t="n"/>
      <c r="K36" s="184" t="n"/>
      <c r="L36" s="184" t="n"/>
      <c r="M36" s="184" t="n"/>
      <c r="N36" s="184" t="n"/>
      <c r="O36" s="184" t="n"/>
      <c r="P36" s="184" t="n"/>
      <c r="Q36" s="184" t="n"/>
      <c r="R36" s="184" t="n"/>
      <c r="S36" s="184" t="n"/>
      <c r="T36" s="184" t="n"/>
    </row>
    <row r="37" ht="22" customHeight="1">
      <c r="A37" s="187" t="n"/>
      <c r="B37" s="187" t="n"/>
      <c r="C37" s="187" t="n"/>
      <c r="D37" s="187" t="n"/>
      <c r="E37" s="202">
        <f>IF(D37="","",DATEDIF(D37,TODAY(),"Y"))</f>
        <v/>
      </c>
      <c r="F37" s="187" t="n"/>
      <c r="G37" s="187" t="n"/>
      <c r="H37" s="187" t="n"/>
      <c r="I37" s="187" t="n"/>
      <c r="J37" s="187" t="n"/>
      <c r="K37" s="187" t="n"/>
      <c r="L37" s="187" t="n"/>
      <c r="M37" s="187" t="n"/>
      <c r="N37" s="187" t="n"/>
      <c r="O37" s="187" t="n"/>
      <c r="P37" s="187" t="n"/>
      <c r="Q37" s="187" t="n"/>
      <c r="R37" s="187" t="n"/>
      <c r="S37" s="187" t="n"/>
      <c r="T37" s="187" t="n"/>
    </row>
    <row r="38" ht="22" customHeight="1">
      <c r="A38" s="184" t="n"/>
      <c r="B38" s="184" t="n"/>
      <c r="C38" s="184" t="n"/>
      <c r="D38" s="184" t="n"/>
      <c r="E38" s="202">
        <f>IF(D38="","",DATEDIF(D38,TODAY(),"Y"))</f>
        <v/>
      </c>
      <c r="F38" s="184" t="n"/>
      <c r="G38" s="184" t="n"/>
      <c r="H38" s="184" t="n"/>
      <c r="I38" s="184" t="n"/>
      <c r="J38" s="184" t="n"/>
      <c r="K38" s="184" t="n"/>
      <c r="L38" s="184" t="n"/>
      <c r="M38" s="184" t="n"/>
      <c r="N38" s="184" t="n"/>
      <c r="O38" s="184" t="n"/>
      <c r="P38" s="184" t="n"/>
      <c r="Q38" s="184" t="n"/>
      <c r="R38" s="184" t="n"/>
      <c r="S38" s="184" t="n"/>
      <c r="T38" s="184" t="n"/>
    </row>
    <row r="39" ht="22" customHeight="1">
      <c r="A39" s="187" t="n"/>
      <c r="B39" s="187" t="n"/>
      <c r="C39" s="187" t="n"/>
      <c r="D39" s="187" t="n"/>
      <c r="E39" s="202">
        <f>IF(D39="","",DATEDIF(D39,TODAY(),"Y"))</f>
        <v/>
      </c>
      <c r="F39" s="187" t="n"/>
      <c r="G39" s="187" t="n"/>
      <c r="H39" s="187" t="n"/>
      <c r="I39" s="187" t="n"/>
      <c r="J39" s="187" t="n"/>
      <c r="K39" s="187" t="n"/>
      <c r="L39" s="187" t="n"/>
      <c r="M39" s="187" t="n"/>
      <c r="N39" s="187" t="n"/>
      <c r="O39" s="187" t="n"/>
      <c r="P39" s="187" t="n"/>
      <c r="Q39" s="187" t="n"/>
      <c r="R39" s="187" t="n"/>
      <c r="S39" s="187" t="n"/>
      <c r="T39" s="187" t="n"/>
    </row>
    <row r="40" ht="22" customHeight="1">
      <c r="A40" s="184" t="n"/>
      <c r="B40" s="184" t="n"/>
      <c r="C40" s="184" t="n"/>
      <c r="D40" s="184" t="n"/>
      <c r="E40" s="202">
        <f>IF(D40="","",DATEDIF(D40,TODAY(),"Y"))</f>
        <v/>
      </c>
      <c r="F40" s="184" t="n"/>
      <c r="G40" s="184" t="n"/>
      <c r="H40" s="184" t="n"/>
      <c r="I40" s="184" t="n"/>
      <c r="J40" s="184" t="n"/>
      <c r="K40" s="184" t="n"/>
      <c r="L40" s="184" t="n"/>
      <c r="M40" s="184" t="n"/>
      <c r="N40" s="184" t="n"/>
      <c r="O40" s="184" t="n"/>
      <c r="P40" s="184" t="n"/>
      <c r="Q40" s="184" t="n"/>
      <c r="R40" s="184" t="n"/>
      <c r="S40" s="184" t="n"/>
      <c r="T40" s="184" t="n"/>
    </row>
    <row r="41" ht="22" customHeight="1">
      <c r="A41" s="187" t="n"/>
      <c r="B41" s="187" t="n"/>
      <c r="C41" s="187" t="n"/>
      <c r="D41" s="187" t="n"/>
      <c r="E41" s="202">
        <f>IF(D41="","",DATEDIF(D41,TODAY(),"Y"))</f>
        <v/>
      </c>
      <c r="F41" s="187" t="n"/>
      <c r="G41" s="187" t="n"/>
      <c r="H41" s="187" t="n"/>
      <c r="I41" s="187" t="n"/>
      <c r="J41" s="187" t="n"/>
      <c r="K41" s="187" t="n"/>
      <c r="L41" s="187" t="n"/>
      <c r="M41" s="187" t="n"/>
      <c r="N41" s="187" t="n"/>
      <c r="O41" s="187" t="n"/>
      <c r="P41" s="187" t="n"/>
      <c r="Q41" s="187" t="n"/>
      <c r="R41" s="187" t="n"/>
      <c r="S41" s="187" t="n"/>
      <c r="T41" s="187" t="n"/>
    </row>
    <row r="42" ht="22" customHeight="1">
      <c r="A42" s="184" t="n"/>
      <c r="B42" s="184" t="n"/>
      <c r="C42" s="184" t="n"/>
      <c r="D42" s="184" t="n"/>
      <c r="E42" s="202">
        <f>IF(D42="","",DATEDIF(D42,TODAY(),"Y"))</f>
        <v/>
      </c>
      <c r="F42" s="184" t="n"/>
      <c r="G42" s="184" t="n"/>
      <c r="H42" s="184" t="n"/>
      <c r="I42" s="184" t="n"/>
      <c r="J42" s="184" t="n"/>
      <c r="K42" s="184" t="n"/>
      <c r="L42" s="184" t="n"/>
      <c r="M42" s="184" t="n"/>
      <c r="N42" s="184" t="n"/>
      <c r="O42" s="184" t="n"/>
      <c r="P42" s="184" t="n"/>
      <c r="Q42" s="184" t="n"/>
      <c r="R42" s="184" t="n"/>
      <c r="S42" s="184" t="n"/>
      <c r="T42" s="184" t="n"/>
    </row>
    <row r="43" ht="22" customHeight="1">
      <c r="A43" s="187" t="n"/>
      <c r="B43" s="187" t="n"/>
      <c r="C43" s="187" t="n"/>
      <c r="D43" s="187" t="n"/>
      <c r="E43" s="202">
        <f>IF(D43="","",DATEDIF(D43,TODAY(),"Y"))</f>
        <v/>
      </c>
      <c r="F43" s="187" t="n"/>
      <c r="G43" s="187" t="n"/>
      <c r="H43" s="187" t="n"/>
      <c r="I43" s="187" t="n"/>
      <c r="J43" s="187" t="n"/>
      <c r="K43" s="187" t="n"/>
      <c r="L43" s="187" t="n"/>
      <c r="M43" s="187" t="n"/>
      <c r="N43" s="187" t="n"/>
      <c r="O43" s="187" t="n"/>
      <c r="P43" s="187" t="n"/>
      <c r="Q43" s="187" t="n"/>
      <c r="R43" s="187" t="n"/>
      <c r="S43" s="187" t="n"/>
      <c r="T43" s="187" t="n"/>
    </row>
    <row r="44" ht="22" customHeight="1">
      <c r="A44" s="184" t="n"/>
      <c r="B44" s="184" t="n"/>
      <c r="C44" s="184" t="n"/>
      <c r="D44" s="184" t="n"/>
      <c r="E44" s="202">
        <f>IF(D44="","",DATEDIF(D44,TODAY(),"Y"))</f>
        <v/>
      </c>
      <c r="F44" s="184" t="n"/>
      <c r="G44" s="184" t="n"/>
      <c r="H44" s="184" t="n"/>
      <c r="I44" s="184" t="n"/>
      <c r="J44" s="184" t="n"/>
      <c r="K44" s="184" t="n"/>
      <c r="L44" s="184" t="n"/>
      <c r="M44" s="184" t="n"/>
      <c r="N44" s="184" t="n"/>
      <c r="O44" s="184" t="n"/>
      <c r="P44" s="184" t="n"/>
      <c r="Q44" s="184" t="n"/>
      <c r="R44" s="184" t="n"/>
      <c r="S44" s="184" t="n"/>
      <c r="T44" s="184" t="n"/>
    </row>
    <row r="45" ht="22" customHeight="1">
      <c r="A45" s="187" t="n"/>
      <c r="B45" s="187" t="n"/>
      <c r="C45" s="187" t="n"/>
      <c r="D45" s="187" t="n"/>
      <c r="E45" s="202">
        <f>IF(D45="","",DATEDIF(D45,TODAY(),"Y"))</f>
        <v/>
      </c>
      <c r="F45" s="187" t="n"/>
      <c r="G45" s="187" t="n"/>
      <c r="H45" s="187" t="n"/>
      <c r="I45" s="187" t="n"/>
      <c r="J45" s="187" t="n"/>
      <c r="K45" s="187" t="n"/>
      <c r="L45" s="187" t="n"/>
      <c r="M45" s="187" t="n"/>
      <c r="N45" s="187" t="n"/>
      <c r="O45" s="187" t="n"/>
      <c r="P45" s="187" t="n"/>
      <c r="Q45" s="187" t="n"/>
      <c r="R45" s="187" t="n"/>
      <c r="S45" s="187" t="n"/>
      <c r="T45" s="187" t="n"/>
    </row>
    <row r="46" ht="22" customHeight="1">
      <c r="A46" s="184" t="n"/>
      <c r="B46" s="184" t="n"/>
      <c r="C46" s="184" t="n"/>
      <c r="D46" s="184" t="n"/>
      <c r="E46" s="202">
        <f>IF(D46="","",DATEDIF(D46,TODAY(),"Y"))</f>
        <v/>
      </c>
      <c r="F46" s="184" t="n"/>
      <c r="G46" s="184" t="n"/>
      <c r="H46" s="184" t="n"/>
      <c r="I46" s="184" t="n"/>
      <c r="J46" s="184" t="n"/>
      <c r="K46" s="184" t="n"/>
      <c r="L46" s="184" t="n"/>
      <c r="M46" s="184" t="n"/>
      <c r="N46" s="184" t="n"/>
      <c r="O46" s="184" t="n"/>
      <c r="P46" s="184" t="n"/>
      <c r="Q46" s="184" t="n"/>
      <c r="R46" s="184" t="n"/>
      <c r="S46" s="184" t="n"/>
      <c r="T46" s="184" t="n"/>
    </row>
    <row r="47" ht="22" customHeight="1">
      <c r="A47" s="187" t="n"/>
      <c r="B47" s="187" t="n"/>
      <c r="C47" s="187" t="n"/>
      <c r="D47" s="187" t="n"/>
      <c r="E47" s="202">
        <f>IF(D47="","",DATEDIF(D47,TODAY(),"Y"))</f>
        <v/>
      </c>
      <c r="F47" s="187" t="n"/>
      <c r="G47" s="187" t="n"/>
      <c r="H47" s="187" t="n"/>
      <c r="I47" s="187" t="n"/>
      <c r="J47" s="187" t="n"/>
      <c r="K47" s="187" t="n"/>
      <c r="L47" s="187" t="n"/>
      <c r="M47" s="187" t="n"/>
      <c r="N47" s="187" t="n"/>
      <c r="O47" s="187" t="n"/>
      <c r="P47" s="187" t="n"/>
      <c r="Q47" s="187" t="n"/>
      <c r="R47" s="187" t="n"/>
      <c r="S47" s="187" t="n"/>
      <c r="T47" s="187" t="n"/>
    </row>
    <row r="48" ht="22" customHeight="1">
      <c r="A48" s="184" t="n"/>
      <c r="B48" s="184" t="n"/>
      <c r="C48" s="184" t="n"/>
      <c r="D48" s="184" t="n"/>
      <c r="E48" s="202">
        <f>IF(D48="","",DATEDIF(D48,TODAY(),"Y"))</f>
        <v/>
      </c>
      <c r="F48" s="184" t="n"/>
      <c r="G48" s="184" t="n"/>
      <c r="H48" s="184" t="n"/>
      <c r="I48" s="184" t="n"/>
      <c r="J48" s="184" t="n"/>
      <c r="K48" s="184" t="n"/>
      <c r="L48" s="184" t="n"/>
      <c r="M48" s="184" t="n"/>
      <c r="N48" s="184" t="n"/>
      <c r="O48" s="184" t="n"/>
      <c r="P48" s="184" t="n"/>
      <c r="Q48" s="184" t="n"/>
      <c r="R48" s="184" t="n"/>
      <c r="S48" s="184" t="n"/>
      <c r="T48" s="184" t="n"/>
    </row>
    <row r="49" ht="22" customHeight="1">
      <c r="A49" s="187" t="n"/>
      <c r="B49" s="187" t="n"/>
      <c r="C49" s="187" t="n"/>
      <c r="D49" s="187" t="n"/>
      <c r="E49" s="202">
        <f>IF(D49="","",DATEDIF(D49,TODAY(),"Y"))</f>
        <v/>
      </c>
      <c r="F49" s="187" t="n"/>
      <c r="G49" s="187" t="n"/>
      <c r="H49" s="187" t="n"/>
      <c r="I49" s="187" t="n"/>
      <c r="J49" s="187" t="n"/>
      <c r="K49" s="187" t="n"/>
      <c r="L49" s="187" t="n"/>
      <c r="M49" s="187" t="n"/>
      <c r="N49" s="187" t="n"/>
      <c r="O49" s="187" t="n"/>
      <c r="P49" s="187" t="n"/>
      <c r="Q49" s="187" t="n"/>
      <c r="R49" s="187" t="n"/>
      <c r="S49" s="187" t="n"/>
      <c r="T49" s="187" t="n"/>
    </row>
    <row r="50" ht="22" customHeight="1">
      <c r="A50" s="184" t="n"/>
      <c r="B50" s="184" t="n"/>
      <c r="C50" s="184" t="n"/>
      <c r="D50" s="184" t="n"/>
      <c r="E50" s="202">
        <f>IF(D50="","",DATEDIF(D50,TODAY(),"Y"))</f>
        <v/>
      </c>
      <c r="F50" s="184" t="n"/>
      <c r="G50" s="184" t="n"/>
      <c r="H50" s="184" t="n"/>
      <c r="I50" s="184" t="n"/>
      <c r="J50" s="184" t="n"/>
      <c r="K50" s="184" t="n"/>
      <c r="L50" s="184" t="n"/>
      <c r="M50" s="184" t="n"/>
      <c r="N50" s="184" t="n"/>
      <c r="O50" s="184" t="n"/>
      <c r="P50" s="184" t="n"/>
      <c r="Q50" s="184" t="n"/>
      <c r="R50" s="184" t="n"/>
      <c r="S50" s="184" t="n"/>
      <c r="T50" s="184" t="n"/>
    </row>
    <row r="51" ht="22" customHeight="1">
      <c r="A51" s="187" t="n"/>
      <c r="B51" s="187" t="n"/>
      <c r="C51" s="187" t="n"/>
      <c r="D51" s="187" t="n"/>
      <c r="E51" s="202">
        <f>IF(D51="","",DATEDIF(D51,TODAY(),"Y"))</f>
        <v/>
      </c>
      <c r="F51" s="187" t="n"/>
      <c r="G51" s="187" t="n"/>
      <c r="H51" s="187" t="n"/>
      <c r="I51" s="187" t="n"/>
      <c r="J51" s="187" t="n"/>
      <c r="K51" s="187" t="n"/>
      <c r="L51" s="187" t="n"/>
      <c r="M51" s="187" t="n"/>
      <c r="N51" s="187" t="n"/>
      <c r="O51" s="187" t="n"/>
      <c r="P51" s="187" t="n"/>
      <c r="Q51" s="187" t="n"/>
      <c r="R51" s="187" t="n"/>
      <c r="S51" s="187" t="n"/>
      <c r="T51" s="187" t="n"/>
    </row>
    <row r="52" ht="22" customHeight="1">
      <c r="A52" s="184" t="n"/>
      <c r="B52" s="184" t="n"/>
      <c r="C52" s="184" t="n"/>
      <c r="D52" s="184" t="n"/>
      <c r="E52" s="202">
        <f>IF(D52="","",DATEDIF(D52,TODAY(),"Y"))</f>
        <v/>
      </c>
      <c r="F52" s="184" t="n"/>
      <c r="G52" s="184" t="n"/>
      <c r="H52" s="184" t="n"/>
      <c r="I52" s="184" t="n"/>
      <c r="J52" s="184" t="n"/>
      <c r="K52" s="184" t="n"/>
      <c r="L52" s="184" t="n"/>
      <c r="M52" s="184" t="n"/>
      <c r="N52" s="184" t="n"/>
      <c r="O52" s="184" t="n"/>
      <c r="P52" s="184" t="n"/>
      <c r="Q52" s="184" t="n"/>
      <c r="R52" s="184" t="n"/>
      <c r="S52" s="184" t="n"/>
      <c r="T52" s="184" t="n"/>
    </row>
    <row r="53" ht="22" customHeight="1">
      <c r="A53" s="187" t="n"/>
      <c r="B53" s="187" t="n"/>
      <c r="C53" s="187" t="n"/>
      <c r="D53" s="187" t="n"/>
      <c r="E53" s="202">
        <f>IF(D53="","",DATEDIF(D53,TODAY(),"Y"))</f>
        <v/>
      </c>
      <c r="F53" s="187" t="n"/>
      <c r="G53" s="187" t="n"/>
      <c r="H53" s="187" t="n"/>
      <c r="I53" s="187" t="n"/>
      <c r="J53" s="187" t="n"/>
      <c r="K53" s="187" t="n"/>
      <c r="L53" s="187" t="n"/>
      <c r="M53" s="187" t="n"/>
      <c r="N53" s="187" t="n"/>
      <c r="O53" s="187" t="n"/>
      <c r="P53" s="187" t="n"/>
      <c r="Q53" s="187" t="n"/>
      <c r="R53" s="187" t="n"/>
      <c r="S53" s="187" t="n"/>
      <c r="T53" s="187" t="n"/>
    </row>
    <row r="54" ht="22" customHeight="1">
      <c r="A54" s="184" t="n"/>
      <c r="B54" s="184" t="n"/>
      <c r="C54" s="184" t="n"/>
      <c r="D54" s="184" t="n"/>
      <c r="E54" s="202">
        <f>IF(D54="","",DATEDIF(D54,TODAY(),"Y"))</f>
        <v/>
      </c>
      <c r="F54" s="184" t="n"/>
      <c r="G54" s="184" t="n"/>
      <c r="H54" s="184" t="n"/>
      <c r="I54" s="184" t="n"/>
      <c r="J54" s="184" t="n"/>
      <c r="K54" s="184" t="n"/>
      <c r="L54" s="184" t="n"/>
      <c r="M54" s="184" t="n"/>
      <c r="N54" s="184" t="n"/>
      <c r="O54" s="184" t="n"/>
      <c r="P54" s="184" t="n"/>
      <c r="Q54" s="184" t="n"/>
      <c r="R54" s="184" t="n"/>
      <c r="S54" s="184" t="n"/>
      <c r="T54" s="184" t="n"/>
    </row>
    <row r="55" ht="22" customHeight="1">
      <c r="A55" s="187" t="n"/>
      <c r="B55" s="187" t="n"/>
      <c r="C55" s="187" t="n"/>
      <c r="D55" s="187" t="n"/>
      <c r="E55" s="202">
        <f>IF(D55="","",DATEDIF(D55,TODAY(),"Y"))</f>
        <v/>
      </c>
      <c r="F55" s="187" t="n"/>
      <c r="G55" s="187" t="n"/>
      <c r="H55" s="187" t="n"/>
      <c r="I55" s="187" t="n"/>
      <c r="J55" s="187" t="n"/>
      <c r="K55" s="187" t="n"/>
      <c r="L55" s="187" t="n"/>
      <c r="M55" s="187" t="n"/>
      <c r="N55" s="187" t="n"/>
      <c r="O55" s="187" t="n"/>
      <c r="P55" s="187" t="n"/>
      <c r="Q55" s="187" t="n"/>
      <c r="R55" s="187" t="n"/>
      <c r="S55" s="187" t="n"/>
      <c r="T55" s="187" t="n"/>
    </row>
    <row r="56" ht="22" customHeight="1">
      <c r="A56" s="184" t="n"/>
      <c r="B56" s="184" t="n"/>
      <c r="C56" s="184" t="n"/>
      <c r="D56" s="184" t="n"/>
      <c r="E56" s="202">
        <f>IF(D56="","",DATEDIF(D56,TODAY(),"Y"))</f>
        <v/>
      </c>
      <c r="F56" s="184" t="n"/>
      <c r="G56" s="184" t="n"/>
      <c r="H56" s="184" t="n"/>
      <c r="I56" s="184" t="n"/>
      <c r="J56" s="184" t="n"/>
      <c r="K56" s="184" t="n"/>
      <c r="L56" s="184" t="n"/>
      <c r="M56" s="184" t="n"/>
      <c r="N56" s="184" t="n"/>
      <c r="O56" s="184" t="n"/>
      <c r="P56" s="184" t="n"/>
      <c r="Q56" s="184" t="n"/>
      <c r="R56" s="184" t="n"/>
      <c r="S56" s="184" t="n"/>
      <c r="T56" s="184" t="n"/>
    </row>
    <row r="57" ht="22" customHeight="1">
      <c r="A57" s="187" t="n"/>
      <c r="B57" s="187" t="n"/>
      <c r="C57" s="187" t="n"/>
      <c r="D57" s="187" t="n"/>
      <c r="E57" s="202">
        <f>IF(D57="","",DATEDIF(D57,TODAY(),"Y"))</f>
        <v/>
      </c>
      <c r="F57" s="187" t="n"/>
      <c r="G57" s="187" t="n"/>
      <c r="H57" s="187" t="n"/>
      <c r="I57" s="187" t="n"/>
      <c r="J57" s="187" t="n"/>
      <c r="K57" s="187" t="n"/>
      <c r="L57" s="187" t="n"/>
      <c r="M57" s="187" t="n"/>
      <c r="N57" s="187" t="n"/>
      <c r="O57" s="187" t="n"/>
      <c r="P57" s="187" t="n"/>
      <c r="Q57" s="187" t="n"/>
      <c r="R57" s="187" t="n"/>
      <c r="S57" s="187" t="n"/>
      <c r="T57" s="187" t="n"/>
    </row>
    <row r="58" ht="22" customHeight="1">
      <c r="A58" s="184" t="n"/>
      <c r="B58" s="184" t="n"/>
      <c r="C58" s="184" t="n"/>
      <c r="D58" s="184" t="n"/>
      <c r="E58" s="202">
        <f>IF(D58="","",DATEDIF(D58,TODAY(),"Y"))</f>
        <v/>
      </c>
      <c r="F58" s="184" t="n"/>
      <c r="G58" s="184" t="n"/>
      <c r="H58" s="184" t="n"/>
      <c r="I58" s="184" t="n"/>
      <c r="J58" s="184" t="n"/>
      <c r="K58" s="184" t="n"/>
      <c r="L58" s="184" t="n"/>
      <c r="M58" s="184" t="n"/>
      <c r="N58" s="184" t="n"/>
      <c r="O58" s="184" t="n"/>
      <c r="P58" s="184" t="n"/>
      <c r="Q58" s="184" t="n"/>
      <c r="R58" s="184" t="n"/>
      <c r="S58" s="184" t="n"/>
      <c r="T58" s="184" t="n"/>
    </row>
    <row r="59" ht="22" customHeight="1">
      <c r="A59" s="187" t="n"/>
      <c r="B59" s="187" t="n"/>
      <c r="C59" s="187" t="n"/>
      <c r="D59" s="187" t="n"/>
      <c r="E59" s="202">
        <f>IF(D59="","",DATEDIF(D59,TODAY(),"Y"))</f>
        <v/>
      </c>
      <c r="F59" s="187" t="n"/>
      <c r="G59" s="187" t="n"/>
      <c r="H59" s="187" t="n"/>
      <c r="I59" s="187" t="n"/>
      <c r="J59" s="187" t="n"/>
      <c r="K59" s="187" t="n"/>
      <c r="L59" s="187" t="n"/>
      <c r="M59" s="187" t="n"/>
      <c r="N59" s="187" t="n"/>
      <c r="O59" s="187" t="n"/>
      <c r="P59" s="187" t="n"/>
      <c r="Q59" s="187" t="n"/>
      <c r="R59" s="187" t="n"/>
      <c r="S59" s="187" t="n"/>
      <c r="T59" s="187" t="n"/>
    </row>
    <row r="60" ht="22" customHeight="1">
      <c r="A60" s="184" t="n"/>
      <c r="B60" s="184" t="n"/>
      <c r="C60" s="184" t="n"/>
      <c r="D60" s="184" t="n"/>
      <c r="E60" s="202">
        <f>IF(D60="","",DATEDIF(D60,TODAY(),"Y"))</f>
        <v/>
      </c>
      <c r="F60" s="184" t="n"/>
      <c r="G60" s="184" t="n"/>
      <c r="H60" s="184" t="n"/>
      <c r="I60" s="184" t="n"/>
      <c r="J60" s="184" t="n"/>
      <c r="K60" s="184" t="n"/>
      <c r="L60" s="184" t="n"/>
      <c r="M60" s="184" t="n"/>
      <c r="N60" s="184" t="n"/>
      <c r="O60" s="184" t="n"/>
      <c r="P60" s="184" t="n"/>
      <c r="Q60" s="184" t="n"/>
      <c r="R60" s="184" t="n"/>
      <c r="S60" s="184" t="n"/>
      <c r="T60" s="184" t="n"/>
    </row>
    <row r="61" ht="22" customHeight="1">
      <c r="A61" s="187" t="n"/>
      <c r="B61" s="187" t="n"/>
      <c r="C61" s="187" t="n"/>
      <c r="D61" s="187" t="n"/>
      <c r="E61" s="202">
        <f>IF(D61="","",DATEDIF(D61,TODAY(),"Y"))</f>
        <v/>
      </c>
      <c r="F61" s="187" t="n"/>
      <c r="G61" s="187" t="n"/>
      <c r="H61" s="187" t="n"/>
      <c r="I61" s="187" t="n"/>
      <c r="J61" s="187" t="n"/>
      <c r="K61" s="187" t="n"/>
      <c r="L61" s="187" t="n"/>
      <c r="M61" s="187" t="n"/>
      <c r="N61" s="187" t="n"/>
      <c r="O61" s="187" t="n"/>
      <c r="P61" s="187" t="n"/>
      <c r="Q61" s="187" t="n"/>
      <c r="R61" s="187" t="n"/>
      <c r="S61" s="187" t="n"/>
      <c r="T61" s="187" t="n"/>
    </row>
    <row r="62" ht="22" customHeight="1">
      <c r="A62" s="184" t="n"/>
      <c r="B62" s="184" t="n"/>
      <c r="C62" s="184" t="n"/>
      <c r="D62" s="184" t="n"/>
      <c r="E62" s="202">
        <f>IF(D62="","",DATEDIF(D62,TODAY(),"Y"))</f>
        <v/>
      </c>
      <c r="F62" s="184" t="n"/>
      <c r="G62" s="184" t="n"/>
      <c r="H62" s="184" t="n"/>
      <c r="I62" s="184" t="n"/>
      <c r="J62" s="184" t="n"/>
      <c r="K62" s="184" t="n"/>
      <c r="L62" s="184" t="n"/>
      <c r="M62" s="184" t="n"/>
      <c r="N62" s="184" t="n"/>
      <c r="O62" s="184" t="n"/>
      <c r="P62" s="184" t="n"/>
      <c r="Q62" s="184" t="n"/>
      <c r="R62" s="184" t="n"/>
      <c r="S62" s="184" t="n"/>
      <c r="T62" s="184" t="n"/>
    </row>
    <row r="63" ht="22" customHeight="1">
      <c r="A63" s="187" t="n"/>
      <c r="B63" s="187" t="n"/>
      <c r="C63" s="187" t="n"/>
      <c r="D63" s="187" t="n"/>
      <c r="E63" s="202">
        <f>IF(D63="","",DATEDIF(D63,TODAY(),"Y"))</f>
        <v/>
      </c>
      <c r="F63" s="187" t="n"/>
      <c r="G63" s="187" t="n"/>
      <c r="H63" s="187" t="n"/>
      <c r="I63" s="187" t="n"/>
      <c r="J63" s="187" t="n"/>
      <c r="K63" s="187" t="n"/>
      <c r="L63" s="187" t="n"/>
      <c r="M63" s="187" t="n"/>
      <c r="N63" s="187" t="n"/>
      <c r="O63" s="187" t="n"/>
      <c r="P63" s="187" t="n"/>
      <c r="Q63" s="187" t="n"/>
      <c r="R63" s="187" t="n"/>
      <c r="S63" s="187" t="n"/>
      <c r="T63" s="187" t="n"/>
    </row>
    <row r="64" ht="22" customHeight="1">
      <c r="A64" s="184" t="n"/>
      <c r="B64" s="184" t="n"/>
      <c r="C64" s="184" t="n"/>
      <c r="D64" s="184" t="n"/>
      <c r="E64" s="202">
        <f>IF(D64="","",DATEDIF(D64,TODAY(),"Y"))</f>
        <v/>
      </c>
      <c r="F64" s="184" t="n"/>
      <c r="G64" s="184" t="n"/>
      <c r="H64" s="184" t="n"/>
      <c r="I64" s="184" t="n"/>
      <c r="J64" s="184" t="n"/>
      <c r="K64" s="184" t="n"/>
      <c r="L64" s="184" t="n"/>
      <c r="M64" s="184" t="n"/>
      <c r="N64" s="184" t="n"/>
      <c r="O64" s="184" t="n"/>
      <c r="P64" s="184" t="n"/>
      <c r="Q64" s="184" t="n"/>
      <c r="R64" s="184" t="n"/>
      <c r="S64" s="184" t="n"/>
      <c r="T64" s="184" t="n"/>
    </row>
    <row r="65" ht="22" customHeight="1">
      <c r="A65" s="187" t="n"/>
      <c r="B65" s="187" t="n"/>
      <c r="C65" s="187" t="n"/>
      <c r="D65" s="187" t="n"/>
      <c r="E65" s="202">
        <f>IF(D65="","",DATEDIF(D65,TODAY(),"Y"))</f>
        <v/>
      </c>
      <c r="F65" s="187" t="n"/>
      <c r="G65" s="187" t="n"/>
      <c r="H65" s="187" t="n"/>
      <c r="I65" s="187" t="n"/>
      <c r="J65" s="187" t="n"/>
      <c r="K65" s="187" t="n"/>
      <c r="L65" s="187" t="n"/>
      <c r="M65" s="187" t="n"/>
      <c r="N65" s="187" t="n"/>
      <c r="O65" s="187" t="n"/>
      <c r="P65" s="187" t="n"/>
      <c r="Q65" s="187" t="n"/>
      <c r="R65" s="187" t="n"/>
      <c r="S65" s="187" t="n"/>
      <c r="T65" s="187" t="n"/>
    </row>
    <row r="66" ht="22" customHeight="1">
      <c r="A66" s="184" t="n"/>
      <c r="B66" s="184" t="n"/>
      <c r="C66" s="184" t="n"/>
      <c r="D66" s="184" t="n"/>
      <c r="E66" s="202">
        <f>IF(D66="","",DATEDIF(D66,TODAY(),"Y"))</f>
        <v/>
      </c>
      <c r="F66" s="184" t="n"/>
      <c r="G66" s="184" t="n"/>
      <c r="H66" s="184" t="n"/>
      <c r="I66" s="184" t="n"/>
      <c r="J66" s="184" t="n"/>
      <c r="K66" s="184" t="n"/>
      <c r="L66" s="184" t="n"/>
      <c r="M66" s="184" t="n"/>
      <c r="N66" s="184" t="n"/>
      <c r="O66" s="184" t="n"/>
      <c r="P66" s="184" t="n"/>
      <c r="Q66" s="184" t="n"/>
      <c r="R66" s="184" t="n"/>
      <c r="S66" s="184" t="n"/>
      <c r="T66" s="184" t="n"/>
    </row>
    <row r="67" ht="22" customHeight="1">
      <c r="A67" s="187" t="n"/>
      <c r="B67" s="187" t="n"/>
      <c r="C67" s="187" t="n"/>
      <c r="D67" s="187" t="n"/>
      <c r="E67" s="202">
        <f>IF(D67="","",DATEDIF(D67,TODAY(),"Y"))</f>
        <v/>
      </c>
      <c r="F67" s="187" t="n"/>
      <c r="G67" s="187" t="n"/>
      <c r="H67" s="187" t="n"/>
      <c r="I67" s="187" t="n"/>
      <c r="J67" s="187" t="n"/>
      <c r="K67" s="187" t="n"/>
      <c r="L67" s="187" t="n"/>
      <c r="M67" s="187" t="n"/>
      <c r="N67" s="187" t="n"/>
      <c r="O67" s="187" t="n"/>
      <c r="P67" s="187" t="n"/>
      <c r="Q67" s="187" t="n"/>
      <c r="R67" s="187" t="n"/>
      <c r="S67" s="187" t="n"/>
      <c r="T67" s="187" t="n"/>
    </row>
    <row r="68" ht="22" customHeight="1">
      <c r="A68" s="184" t="n"/>
      <c r="B68" s="184" t="n"/>
      <c r="C68" s="184" t="n"/>
      <c r="D68" s="184" t="n"/>
      <c r="E68" s="202">
        <f>IF(D68="","",DATEDIF(D68,TODAY(),"Y"))</f>
        <v/>
      </c>
      <c r="F68" s="184" t="n"/>
      <c r="G68" s="184" t="n"/>
      <c r="H68" s="184" t="n"/>
      <c r="I68" s="184" t="n"/>
      <c r="J68" s="184" t="n"/>
      <c r="K68" s="184" t="n"/>
      <c r="L68" s="184" t="n"/>
      <c r="M68" s="184" t="n"/>
      <c r="N68" s="184" t="n"/>
      <c r="O68" s="184" t="n"/>
      <c r="P68" s="184" t="n"/>
      <c r="Q68" s="184" t="n"/>
      <c r="R68" s="184" t="n"/>
      <c r="S68" s="184" t="n"/>
      <c r="T68" s="184" t="n"/>
    </row>
    <row r="69" ht="22" customHeight="1">
      <c r="A69" s="187" t="n"/>
      <c r="B69" s="187" t="n"/>
      <c r="C69" s="187" t="n"/>
      <c r="D69" s="187" t="n"/>
      <c r="E69" s="202">
        <f>IF(D69="","",DATEDIF(D69,TODAY(),"Y"))</f>
        <v/>
      </c>
      <c r="F69" s="187" t="n"/>
      <c r="G69" s="187" t="n"/>
      <c r="H69" s="187" t="n"/>
      <c r="I69" s="187" t="n"/>
      <c r="J69" s="187" t="n"/>
      <c r="K69" s="187" t="n"/>
      <c r="L69" s="187" t="n"/>
      <c r="M69" s="187" t="n"/>
      <c r="N69" s="187" t="n"/>
      <c r="O69" s="187" t="n"/>
      <c r="P69" s="187" t="n"/>
      <c r="Q69" s="187" t="n"/>
      <c r="R69" s="187" t="n"/>
      <c r="S69" s="187" t="n"/>
      <c r="T69" s="187" t="n"/>
    </row>
    <row r="70" ht="22" customHeight="1">
      <c r="A70" s="184" t="n"/>
      <c r="B70" s="184" t="n"/>
      <c r="C70" s="184" t="n"/>
      <c r="D70" s="184" t="n"/>
      <c r="E70" s="202">
        <f>IF(D70="","",DATEDIF(D70,TODAY(),"Y"))</f>
        <v/>
      </c>
      <c r="F70" s="184" t="n"/>
      <c r="G70" s="184" t="n"/>
      <c r="H70" s="184" t="n"/>
      <c r="I70" s="184" t="n"/>
      <c r="J70" s="184" t="n"/>
      <c r="K70" s="184" t="n"/>
      <c r="L70" s="184" t="n"/>
      <c r="M70" s="184" t="n"/>
      <c r="N70" s="184" t="n"/>
      <c r="O70" s="184" t="n"/>
      <c r="P70" s="184" t="n"/>
      <c r="Q70" s="184" t="n"/>
      <c r="R70" s="184" t="n"/>
      <c r="S70" s="184" t="n"/>
      <c r="T70" s="184" t="n"/>
    </row>
    <row r="71" ht="22" customHeight="1">
      <c r="A71" s="187" t="n"/>
      <c r="B71" s="187" t="n"/>
      <c r="C71" s="187" t="n"/>
      <c r="D71" s="187" t="n"/>
      <c r="E71" s="202">
        <f>IF(D71="","",DATEDIF(D71,TODAY(),"Y"))</f>
        <v/>
      </c>
      <c r="F71" s="187" t="n"/>
      <c r="G71" s="187" t="n"/>
      <c r="H71" s="187" t="n"/>
      <c r="I71" s="187" t="n"/>
      <c r="J71" s="187" t="n"/>
      <c r="K71" s="187" t="n"/>
      <c r="L71" s="187" t="n"/>
      <c r="M71" s="187" t="n"/>
      <c r="N71" s="187" t="n"/>
      <c r="O71" s="187" t="n"/>
      <c r="P71" s="187" t="n"/>
      <c r="Q71" s="187" t="n"/>
      <c r="R71" s="187" t="n"/>
      <c r="S71" s="187" t="n"/>
      <c r="T71" s="187" t="n"/>
    </row>
    <row r="72" ht="22" customHeight="1">
      <c r="A72" s="184" t="n"/>
      <c r="B72" s="184" t="n"/>
      <c r="C72" s="184" t="n"/>
      <c r="D72" s="184" t="n"/>
      <c r="E72" s="202">
        <f>IF(D72="","",DATEDIF(D72,TODAY(),"Y"))</f>
        <v/>
      </c>
      <c r="F72" s="184" t="n"/>
      <c r="G72" s="184" t="n"/>
      <c r="H72" s="184" t="n"/>
      <c r="I72" s="184" t="n"/>
      <c r="J72" s="184" t="n"/>
      <c r="K72" s="184" t="n"/>
      <c r="L72" s="184" t="n"/>
      <c r="M72" s="184" t="n"/>
      <c r="N72" s="184" t="n"/>
      <c r="O72" s="184" t="n"/>
      <c r="P72" s="184" t="n"/>
      <c r="Q72" s="184" t="n"/>
      <c r="R72" s="184" t="n"/>
      <c r="S72" s="184" t="n"/>
      <c r="T72" s="184" t="n"/>
    </row>
    <row r="73" ht="22" customHeight="1">
      <c r="A73" s="187" t="n"/>
      <c r="B73" s="187" t="n"/>
      <c r="C73" s="187" t="n"/>
      <c r="D73" s="187" t="n"/>
      <c r="E73" s="202">
        <f>IF(D73="","",DATEDIF(D73,TODAY(),"Y"))</f>
        <v/>
      </c>
      <c r="F73" s="187" t="n"/>
      <c r="G73" s="187" t="n"/>
      <c r="H73" s="187" t="n"/>
      <c r="I73" s="187" t="n"/>
      <c r="J73" s="187" t="n"/>
      <c r="K73" s="187" t="n"/>
      <c r="L73" s="187" t="n"/>
      <c r="M73" s="187" t="n"/>
      <c r="N73" s="187" t="n"/>
      <c r="O73" s="187" t="n"/>
      <c r="P73" s="187" t="n"/>
      <c r="Q73" s="187" t="n"/>
      <c r="R73" s="187" t="n"/>
      <c r="S73" s="187" t="n"/>
      <c r="T73" s="187" t="n"/>
    </row>
    <row r="74" ht="22" customHeight="1">
      <c r="A74" s="184" t="n"/>
      <c r="B74" s="184" t="n"/>
      <c r="C74" s="184" t="n"/>
      <c r="D74" s="184" t="n"/>
      <c r="E74" s="202">
        <f>IF(D74="","",DATEDIF(D74,TODAY(),"Y"))</f>
        <v/>
      </c>
      <c r="F74" s="184" t="n"/>
      <c r="G74" s="184" t="n"/>
      <c r="H74" s="184" t="n"/>
      <c r="I74" s="184" t="n"/>
      <c r="J74" s="184" t="n"/>
      <c r="K74" s="184" t="n"/>
      <c r="L74" s="184" t="n"/>
      <c r="M74" s="184" t="n"/>
      <c r="N74" s="184" t="n"/>
      <c r="O74" s="184" t="n"/>
      <c r="P74" s="184" t="n"/>
      <c r="Q74" s="184" t="n"/>
      <c r="R74" s="184" t="n"/>
      <c r="S74" s="184" t="n"/>
      <c r="T74" s="184" t="n"/>
    </row>
    <row r="75" ht="22" customHeight="1">
      <c r="A75" s="187" t="n"/>
      <c r="B75" s="187" t="n"/>
      <c r="C75" s="187" t="n"/>
      <c r="D75" s="187" t="n"/>
      <c r="E75" s="202">
        <f>IF(D75="","",DATEDIF(D75,TODAY(),"Y"))</f>
        <v/>
      </c>
      <c r="F75" s="187" t="n"/>
      <c r="G75" s="187" t="n"/>
      <c r="H75" s="187" t="n"/>
      <c r="I75" s="187" t="n"/>
      <c r="J75" s="187" t="n"/>
      <c r="K75" s="187" t="n"/>
      <c r="L75" s="187" t="n"/>
      <c r="M75" s="187" t="n"/>
      <c r="N75" s="187" t="n"/>
      <c r="O75" s="187" t="n"/>
      <c r="P75" s="187" t="n"/>
      <c r="Q75" s="187" t="n"/>
      <c r="R75" s="187" t="n"/>
      <c r="S75" s="187" t="n"/>
      <c r="T75" s="187" t="n"/>
    </row>
    <row r="76" ht="22" customHeight="1">
      <c r="A76" s="184" t="n"/>
      <c r="B76" s="184" t="n"/>
      <c r="C76" s="184" t="n"/>
      <c r="D76" s="184" t="n"/>
      <c r="E76" s="202">
        <f>IF(D76="","",DATEDIF(D76,TODAY(),"Y"))</f>
        <v/>
      </c>
      <c r="F76" s="184" t="n"/>
      <c r="G76" s="184" t="n"/>
      <c r="H76" s="184" t="n"/>
      <c r="I76" s="184" t="n"/>
      <c r="J76" s="184" t="n"/>
      <c r="K76" s="184" t="n"/>
      <c r="L76" s="184" t="n"/>
      <c r="M76" s="184" t="n"/>
      <c r="N76" s="184" t="n"/>
      <c r="O76" s="184" t="n"/>
      <c r="P76" s="184" t="n"/>
      <c r="Q76" s="184" t="n"/>
      <c r="R76" s="184" t="n"/>
      <c r="S76" s="184" t="n"/>
      <c r="T76" s="184" t="n"/>
    </row>
    <row r="77" ht="22" customHeight="1">
      <c r="A77" s="187" t="n"/>
      <c r="B77" s="187" t="n"/>
      <c r="C77" s="187" t="n"/>
      <c r="D77" s="187" t="n"/>
      <c r="E77" s="202">
        <f>IF(D77="","",DATEDIF(D77,TODAY(),"Y"))</f>
        <v/>
      </c>
      <c r="F77" s="187" t="n"/>
      <c r="G77" s="187" t="n"/>
      <c r="H77" s="187" t="n"/>
      <c r="I77" s="187" t="n"/>
      <c r="J77" s="187" t="n"/>
      <c r="K77" s="187" t="n"/>
      <c r="L77" s="187" t="n"/>
      <c r="M77" s="187" t="n"/>
      <c r="N77" s="187" t="n"/>
      <c r="O77" s="187" t="n"/>
      <c r="P77" s="187" t="n"/>
      <c r="Q77" s="187" t="n"/>
      <c r="R77" s="187" t="n"/>
      <c r="S77" s="187" t="n"/>
      <c r="T77" s="187" t="n"/>
    </row>
    <row r="78" ht="22" customHeight="1">
      <c r="A78" s="184" t="n"/>
      <c r="B78" s="184" t="n"/>
      <c r="C78" s="184" t="n"/>
      <c r="D78" s="184" t="n"/>
      <c r="E78" s="202">
        <f>IF(D78="","",DATEDIF(D78,TODAY(),"Y"))</f>
        <v/>
      </c>
      <c r="F78" s="184" t="n"/>
      <c r="G78" s="184" t="n"/>
      <c r="H78" s="184" t="n"/>
      <c r="I78" s="184" t="n"/>
      <c r="J78" s="184" t="n"/>
      <c r="K78" s="184" t="n"/>
      <c r="L78" s="184" t="n"/>
      <c r="M78" s="184" t="n"/>
      <c r="N78" s="184" t="n"/>
      <c r="O78" s="184" t="n"/>
      <c r="P78" s="184" t="n"/>
      <c r="Q78" s="184" t="n"/>
      <c r="R78" s="184" t="n"/>
      <c r="S78" s="184" t="n"/>
      <c r="T78" s="184" t="n"/>
    </row>
    <row r="79" ht="22" customHeight="1">
      <c r="A79" s="187" t="n"/>
      <c r="B79" s="187" t="n"/>
      <c r="C79" s="187" t="n"/>
      <c r="D79" s="187" t="n"/>
      <c r="E79" s="202">
        <f>IF(D79="","",DATEDIF(D79,TODAY(),"Y"))</f>
        <v/>
      </c>
      <c r="F79" s="187" t="n"/>
      <c r="G79" s="187" t="n"/>
      <c r="H79" s="187" t="n"/>
      <c r="I79" s="187" t="n"/>
      <c r="J79" s="187" t="n"/>
      <c r="K79" s="187" t="n"/>
      <c r="L79" s="187" t="n"/>
      <c r="M79" s="187" t="n"/>
      <c r="N79" s="187" t="n"/>
      <c r="O79" s="187" t="n"/>
      <c r="P79" s="187" t="n"/>
      <c r="Q79" s="187" t="n"/>
      <c r="R79" s="187" t="n"/>
      <c r="S79" s="187" t="n"/>
      <c r="T79" s="187" t="n"/>
    </row>
    <row r="80" ht="22" customHeight="1">
      <c r="A80" s="184" t="n"/>
      <c r="B80" s="184" t="n"/>
      <c r="C80" s="184" t="n"/>
      <c r="D80" s="184" t="n"/>
      <c r="E80" s="202">
        <f>IF(D80="","",DATEDIF(D80,TODAY(),"Y"))</f>
        <v/>
      </c>
      <c r="F80" s="184" t="n"/>
      <c r="G80" s="184" t="n"/>
      <c r="H80" s="184" t="n"/>
      <c r="I80" s="184" t="n"/>
      <c r="J80" s="184" t="n"/>
      <c r="K80" s="184" t="n"/>
      <c r="L80" s="184" t="n"/>
      <c r="M80" s="184" t="n"/>
      <c r="N80" s="184" t="n"/>
      <c r="O80" s="184" t="n"/>
      <c r="P80" s="184" t="n"/>
      <c r="Q80" s="184" t="n"/>
      <c r="R80" s="184" t="n"/>
      <c r="S80" s="184" t="n"/>
      <c r="T80" s="184" t="n"/>
    </row>
    <row r="81" ht="22" customHeight="1">
      <c r="A81" s="187" t="n"/>
      <c r="B81" s="187" t="n"/>
      <c r="C81" s="187" t="n"/>
      <c r="D81" s="187" t="n"/>
      <c r="E81" s="202">
        <f>IF(D81="","",DATEDIF(D81,TODAY(),"Y"))</f>
        <v/>
      </c>
      <c r="F81" s="187" t="n"/>
      <c r="G81" s="187" t="n"/>
      <c r="H81" s="187" t="n"/>
      <c r="I81" s="187" t="n"/>
      <c r="J81" s="187" t="n"/>
      <c r="K81" s="187" t="n"/>
      <c r="L81" s="187" t="n"/>
      <c r="M81" s="187" t="n"/>
      <c r="N81" s="187" t="n"/>
      <c r="O81" s="187" t="n"/>
      <c r="P81" s="187" t="n"/>
      <c r="Q81" s="187" t="n"/>
      <c r="R81" s="187" t="n"/>
      <c r="S81" s="187" t="n"/>
      <c r="T81" s="187" t="n"/>
    </row>
    <row r="82" ht="22" customHeight="1">
      <c r="A82" s="184" t="n"/>
      <c r="B82" s="184" t="n"/>
      <c r="C82" s="184" t="n"/>
      <c r="D82" s="184" t="n"/>
      <c r="E82" s="202">
        <f>IF(D82="","",DATEDIF(D82,TODAY(),"Y"))</f>
        <v/>
      </c>
      <c r="F82" s="184" t="n"/>
      <c r="G82" s="184" t="n"/>
      <c r="H82" s="184" t="n"/>
      <c r="I82" s="184" t="n"/>
      <c r="J82" s="184" t="n"/>
      <c r="K82" s="184" t="n"/>
      <c r="L82" s="184" t="n"/>
      <c r="M82" s="184" t="n"/>
      <c r="N82" s="184" t="n"/>
      <c r="O82" s="184" t="n"/>
      <c r="P82" s="184" t="n"/>
      <c r="Q82" s="184" t="n"/>
      <c r="R82" s="184" t="n"/>
      <c r="S82" s="184" t="n"/>
      <c r="T82" s="184" t="n"/>
    </row>
    <row r="83" ht="22" customHeight="1">
      <c r="A83" s="187" t="n"/>
      <c r="B83" s="187" t="n"/>
      <c r="C83" s="187" t="n"/>
      <c r="D83" s="187" t="n"/>
      <c r="E83" s="202">
        <f>IF(D83="","",DATEDIF(D83,TODAY(),"Y"))</f>
        <v/>
      </c>
      <c r="F83" s="187" t="n"/>
      <c r="G83" s="187" t="n"/>
      <c r="H83" s="187" t="n"/>
      <c r="I83" s="187" t="n"/>
      <c r="J83" s="187" t="n"/>
      <c r="K83" s="187" t="n"/>
      <c r="L83" s="187" t="n"/>
      <c r="M83" s="187" t="n"/>
      <c r="N83" s="187" t="n"/>
      <c r="O83" s="187" t="n"/>
      <c r="P83" s="187" t="n"/>
      <c r="Q83" s="187" t="n"/>
      <c r="R83" s="187" t="n"/>
      <c r="S83" s="187" t="n"/>
      <c r="T83" s="187" t="n"/>
    </row>
    <row r="84" ht="22" customHeight="1">
      <c r="A84" s="184" t="n"/>
      <c r="B84" s="184" t="n"/>
      <c r="C84" s="184" t="n"/>
      <c r="D84" s="184" t="n"/>
      <c r="E84" s="202">
        <f>IF(D84="","",DATEDIF(D84,TODAY(),"Y"))</f>
        <v/>
      </c>
      <c r="F84" s="184" t="n"/>
      <c r="G84" s="184" t="n"/>
      <c r="H84" s="184" t="n"/>
      <c r="I84" s="184" t="n"/>
      <c r="J84" s="184" t="n"/>
      <c r="K84" s="184" t="n"/>
      <c r="L84" s="184" t="n"/>
      <c r="M84" s="184" t="n"/>
      <c r="N84" s="184" t="n"/>
      <c r="O84" s="184" t="n"/>
      <c r="P84" s="184" t="n"/>
      <c r="Q84" s="184" t="n"/>
      <c r="R84" s="184" t="n"/>
      <c r="S84" s="184" t="n"/>
      <c r="T84" s="184" t="n"/>
    </row>
    <row r="85" ht="22" customHeight="1">
      <c r="A85" s="187" t="n"/>
      <c r="B85" s="187" t="n"/>
      <c r="C85" s="187" t="n"/>
      <c r="D85" s="187" t="n"/>
      <c r="E85" s="202">
        <f>IF(D85="","",DATEDIF(D85,TODAY(),"Y"))</f>
        <v/>
      </c>
      <c r="F85" s="187" t="n"/>
      <c r="G85" s="187" t="n"/>
      <c r="H85" s="187" t="n"/>
      <c r="I85" s="187" t="n"/>
      <c r="J85" s="187" t="n"/>
      <c r="K85" s="187" t="n"/>
      <c r="L85" s="187" t="n"/>
      <c r="M85" s="187" t="n"/>
      <c r="N85" s="187" t="n"/>
      <c r="O85" s="187" t="n"/>
      <c r="P85" s="187" t="n"/>
      <c r="Q85" s="187" t="n"/>
      <c r="R85" s="187" t="n"/>
      <c r="S85" s="187" t="n"/>
      <c r="T85" s="187" t="n"/>
    </row>
    <row r="86" ht="22" customHeight="1">
      <c r="A86" s="184" t="n"/>
      <c r="B86" s="184" t="n"/>
      <c r="C86" s="184" t="n"/>
      <c r="D86" s="184" t="n"/>
      <c r="E86" s="202">
        <f>IF(D86="","",DATEDIF(D86,TODAY(),"Y"))</f>
        <v/>
      </c>
      <c r="F86" s="184" t="n"/>
      <c r="G86" s="184" t="n"/>
      <c r="H86" s="184" t="n"/>
      <c r="I86" s="184" t="n"/>
      <c r="J86" s="184" t="n"/>
      <c r="K86" s="184" t="n"/>
      <c r="L86" s="184" t="n"/>
      <c r="M86" s="184" t="n"/>
      <c r="N86" s="184" t="n"/>
      <c r="O86" s="184" t="n"/>
      <c r="P86" s="184" t="n"/>
      <c r="Q86" s="184" t="n"/>
      <c r="R86" s="184" t="n"/>
      <c r="S86" s="184" t="n"/>
      <c r="T86" s="184" t="n"/>
    </row>
    <row r="87" ht="22" customHeight="1">
      <c r="A87" s="187" t="n"/>
      <c r="B87" s="187" t="n"/>
      <c r="C87" s="187" t="n"/>
      <c r="D87" s="187" t="n"/>
      <c r="E87" s="202">
        <f>IF(D87="","",DATEDIF(D87,TODAY(),"Y"))</f>
        <v/>
      </c>
      <c r="F87" s="187" t="n"/>
      <c r="G87" s="187" t="n"/>
      <c r="H87" s="187" t="n"/>
      <c r="I87" s="187" t="n"/>
      <c r="J87" s="187" t="n"/>
      <c r="K87" s="187" t="n"/>
      <c r="L87" s="187" t="n"/>
      <c r="M87" s="187" t="n"/>
      <c r="N87" s="187" t="n"/>
      <c r="O87" s="187" t="n"/>
      <c r="P87" s="187" t="n"/>
      <c r="Q87" s="187" t="n"/>
      <c r="R87" s="187" t="n"/>
      <c r="S87" s="187" t="n"/>
      <c r="T87" s="187" t="n"/>
    </row>
    <row r="88" ht="22" customHeight="1">
      <c r="A88" s="184" t="n"/>
      <c r="B88" s="184" t="n"/>
      <c r="C88" s="184" t="n"/>
      <c r="D88" s="184" t="n"/>
      <c r="E88" s="202">
        <f>IF(D88="","",DATEDIF(D88,TODAY(),"Y"))</f>
        <v/>
      </c>
      <c r="F88" s="184" t="n"/>
      <c r="G88" s="184" t="n"/>
      <c r="H88" s="184" t="n"/>
      <c r="I88" s="184" t="n"/>
      <c r="J88" s="184" t="n"/>
      <c r="K88" s="184" t="n"/>
      <c r="L88" s="184" t="n"/>
      <c r="M88" s="184" t="n"/>
      <c r="N88" s="184" t="n"/>
      <c r="O88" s="184" t="n"/>
      <c r="P88" s="184" t="n"/>
      <c r="Q88" s="184" t="n"/>
      <c r="R88" s="184" t="n"/>
      <c r="S88" s="184" t="n"/>
      <c r="T88" s="184" t="n"/>
    </row>
    <row r="89" ht="22" customHeight="1">
      <c r="A89" s="187" t="n"/>
      <c r="B89" s="187" t="n"/>
      <c r="C89" s="187" t="n"/>
      <c r="D89" s="187" t="n"/>
      <c r="E89" s="202">
        <f>IF(D89="","",DATEDIF(D89,TODAY(),"Y"))</f>
        <v/>
      </c>
      <c r="F89" s="187" t="n"/>
      <c r="G89" s="187" t="n"/>
      <c r="H89" s="187" t="n"/>
      <c r="I89" s="187" t="n"/>
      <c r="J89" s="187" t="n"/>
      <c r="K89" s="187" t="n"/>
      <c r="L89" s="187" t="n"/>
      <c r="M89" s="187" t="n"/>
      <c r="N89" s="187" t="n"/>
      <c r="O89" s="187" t="n"/>
      <c r="P89" s="187" t="n"/>
      <c r="Q89" s="187" t="n"/>
      <c r="R89" s="187" t="n"/>
      <c r="S89" s="187" t="n"/>
      <c r="T89" s="187" t="n"/>
    </row>
    <row r="90" ht="22" customHeight="1">
      <c r="A90" s="184" t="n"/>
      <c r="B90" s="184" t="n"/>
      <c r="C90" s="184" t="n"/>
      <c r="D90" s="184" t="n"/>
      <c r="E90" s="202">
        <f>IF(D90="","",DATEDIF(D90,TODAY(),"Y"))</f>
        <v/>
      </c>
      <c r="F90" s="184" t="n"/>
      <c r="G90" s="184" t="n"/>
      <c r="H90" s="184" t="n"/>
      <c r="I90" s="184" t="n"/>
      <c r="J90" s="184" t="n"/>
      <c r="K90" s="184" t="n"/>
      <c r="L90" s="184" t="n"/>
      <c r="M90" s="184" t="n"/>
      <c r="N90" s="184" t="n"/>
      <c r="O90" s="184" t="n"/>
      <c r="P90" s="184" t="n"/>
      <c r="Q90" s="184" t="n"/>
      <c r="R90" s="184" t="n"/>
      <c r="S90" s="184" t="n"/>
      <c r="T90" s="184" t="n"/>
    </row>
    <row r="91" ht="22" customHeight="1">
      <c r="A91" s="187" t="n"/>
      <c r="B91" s="187" t="n"/>
      <c r="C91" s="187" t="n"/>
      <c r="D91" s="187" t="n"/>
      <c r="E91" s="202">
        <f>IF(D91="","",DATEDIF(D91,TODAY(),"Y"))</f>
        <v/>
      </c>
      <c r="F91" s="187" t="n"/>
      <c r="G91" s="187" t="n"/>
      <c r="H91" s="187" t="n"/>
      <c r="I91" s="187" t="n"/>
      <c r="J91" s="187" t="n"/>
      <c r="K91" s="187" t="n"/>
      <c r="L91" s="187" t="n"/>
      <c r="M91" s="187" t="n"/>
      <c r="N91" s="187" t="n"/>
      <c r="O91" s="187" t="n"/>
      <c r="P91" s="187" t="n"/>
      <c r="Q91" s="187" t="n"/>
      <c r="R91" s="187" t="n"/>
      <c r="S91" s="187" t="n"/>
      <c r="T91" s="187" t="n"/>
    </row>
    <row r="92" ht="22" customHeight="1">
      <c r="A92" s="184" t="n"/>
      <c r="B92" s="184" t="n"/>
      <c r="C92" s="184" t="n"/>
      <c r="D92" s="184" t="n"/>
      <c r="E92" s="202">
        <f>IF(D92="","",DATEDIF(D92,TODAY(),"Y"))</f>
        <v/>
      </c>
      <c r="F92" s="184" t="n"/>
      <c r="G92" s="184" t="n"/>
      <c r="H92" s="184" t="n"/>
      <c r="I92" s="184" t="n"/>
      <c r="J92" s="184" t="n"/>
      <c r="K92" s="184" t="n"/>
      <c r="L92" s="184" t="n"/>
      <c r="M92" s="184" t="n"/>
      <c r="N92" s="184" t="n"/>
      <c r="O92" s="184" t="n"/>
      <c r="P92" s="184" t="n"/>
      <c r="Q92" s="184" t="n"/>
      <c r="R92" s="184" t="n"/>
      <c r="S92" s="184" t="n"/>
      <c r="T92" s="184" t="n"/>
    </row>
    <row r="93" ht="22" customHeight="1">
      <c r="A93" s="187" t="n"/>
      <c r="B93" s="187" t="n"/>
      <c r="C93" s="187" t="n"/>
      <c r="D93" s="187" t="n"/>
      <c r="E93" s="202">
        <f>IF(D93="","",DATEDIF(D93,TODAY(),"Y"))</f>
        <v/>
      </c>
      <c r="F93" s="187" t="n"/>
      <c r="G93" s="187" t="n"/>
      <c r="H93" s="187" t="n"/>
      <c r="I93" s="187" t="n"/>
      <c r="J93" s="187" t="n"/>
      <c r="K93" s="187" t="n"/>
      <c r="L93" s="187" t="n"/>
      <c r="M93" s="187" t="n"/>
      <c r="N93" s="187" t="n"/>
      <c r="O93" s="187" t="n"/>
      <c r="P93" s="187" t="n"/>
      <c r="Q93" s="187" t="n"/>
      <c r="R93" s="187" t="n"/>
      <c r="S93" s="187" t="n"/>
      <c r="T93" s="187" t="n"/>
    </row>
    <row r="94" ht="22" customHeight="1">
      <c r="A94" s="184" t="n"/>
      <c r="B94" s="184" t="n"/>
      <c r="C94" s="184" t="n"/>
      <c r="D94" s="184" t="n"/>
      <c r="E94" s="202">
        <f>IF(D94="","",DATEDIF(D94,TODAY(),"Y"))</f>
        <v/>
      </c>
      <c r="F94" s="184" t="n"/>
      <c r="G94" s="184" t="n"/>
      <c r="H94" s="184" t="n"/>
      <c r="I94" s="184" t="n"/>
      <c r="J94" s="184" t="n"/>
      <c r="K94" s="184" t="n"/>
      <c r="L94" s="184" t="n"/>
      <c r="M94" s="184" t="n"/>
      <c r="N94" s="184" t="n"/>
      <c r="O94" s="184" t="n"/>
      <c r="P94" s="184" t="n"/>
      <c r="Q94" s="184" t="n"/>
      <c r="R94" s="184" t="n"/>
      <c r="S94" s="184" t="n"/>
      <c r="T94" s="184" t="n"/>
    </row>
    <row r="95" ht="22" customHeight="1">
      <c r="A95" s="187" t="n"/>
      <c r="B95" s="187" t="n"/>
      <c r="C95" s="187" t="n"/>
      <c r="D95" s="187" t="n"/>
      <c r="E95" s="202">
        <f>IF(D95="","",DATEDIF(D95,TODAY(),"Y"))</f>
        <v/>
      </c>
      <c r="F95" s="187" t="n"/>
      <c r="G95" s="187" t="n"/>
      <c r="H95" s="187" t="n"/>
      <c r="I95" s="187" t="n"/>
      <c r="J95" s="187" t="n"/>
      <c r="K95" s="187" t="n"/>
      <c r="L95" s="187" t="n"/>
      <c r="M95" s="187" t="n"/>
      <c r="N95" s="187" t="n"/>
      <c r="O95" s="187" t="n"/>
      <c r="P95" s="187" t="n"/>
      <c r="Q95" s="187" t="n"/>
      <c r="R95" s="187" t="n"/>
      <c r="S95" s="187" t="n"/>
      <c r="T95" s="187" t="n"/>
    </row>
    <row r="96" ht="22" customHeight="1">
      <c r="A96" s="184" t="n"/>
      <c r="B96" s="184" t="n"/>
      <c r="C96" s="184" t="n"/>
      <c r="D96" s="184" t="n"/>
      <c r="E96" s="202">
        <f>IF(D96="","",DATEDIF(D96,TODAY(),"Y"))</f>
        <v/>
      </c>
      <c r="F96" s="184" t="n"/>
      <c r="G96" s="184" t="n"/>
      <c r="H96" s="184" t="n"/>
      <c r="I96" s="184" t="n"/>
      <c r="J96" s="184" t="n"/>
      <c r="K96" s="184" t="n"/>
      <c r="L96" s="184" t="n"/>
      <c r="M96" s="184" t="n"/>
      <c r="N96" s="184" t="n"/>
      <c r="O96" s="184" t="n"/>
      <c r="P96" s="184" t="n"/>
      <c r="Q96" s="184" t="n"/>
      <c r="R96" s="184" t="n"/>
      <c r="S96" s="184" t="n"/>
      <c r="T96" s="184" t="n"/>
    </row>
    <row r="97" ht="22" customHeight="1">
      <c r="A97" s="187" t="n"/>
      <c r="B97" s="187" t="n"/>
      <c r="C97" s="187" t="n"/>
      <c r="D97" s="187" t="n"/>
      <c r="E97" s="202">
        <f>IF(D97="","",DATEDIF(D97,TODAY(),"Y"))</f>
        <v/>
      </c>
      <c r="F97" s="187" t="n"/>
      <c r="G97" s="187" t="n"/>
      <c r="H97" s="187" t="n"/>
      <c r="I97" s="187" t="n"/>
      <c r="J97" s="187" t="n"/>
      <c r="K97" s="187" t="n"/>
      <c r="L97" s="187" t="n"/>
      <c r="M97" s="187" t="n"/>
      <c r="N97" s="187" t="n"/>
      <c r="O97" s="187" t="n"/>
      <c r="P97" s="187" t="n"/>
      <c r="Q97" s="187" t="n"/>
      <c r="R97" s="187" t="n"/>
      <c r="S97" s="187" t="n"/>
      <c r="T97" s="187" t="n"/>
    </row>
    <row r="98" ht="22" customHeight="1">
      <c r="A98" s="184" t="n"/>
      <c r="B98" s="184" t="n"/>
      <c r="C98" s="184" t="n"/>
      <c r="D98" s="184" t="n"/>
      <c r="E98" s="202">
        <f>IF(D98="","",DATEDIF(D98,TODAY(),"Y"))</f>
        <v/>
      </c>
      <c r="F98" s="184" t="n"/>
      <c r="G98" s="184" t="n"/>
      <c r="H98" s="184" t="n"/>
      <c r="I98" s="184" t="n"/>
      <c r="J98" s="184" t="n"/>
      <c r="K98" s="184" t="n"/>
      <c r="L98" s="184" t="n"/>
      <c r="M98" s="184" t="n"/>
      <c r="N98" s="184" t="n"/>
      <c r="O98" s="184" t="n"/>
      <c r="P98" s="184" t="n"/>
      <c r="Q98" s="184" t="n"/>
      <c r="R98" s="184" t="n"/>
      <c r="S98" s="184" t="n"/>
      <c r="T98" s="184" t="n"/>
    </row>
    <row r="99" ht="22" customHeight="1">
      <c r="A99" s="187" t="n"/>
      <c r="B99" s="187" t="n"/>
      <c r="C99" s="187" t="n"/>
      <c r="D99" s="187" t="n"/>
      <c r="E99" s="202">
        <f>IF(D99="","",DATEDIF(D99,TODAY(),"Y"))</f>
        <v/>
      </c>
      <c r="F99" s="187" t="n"/>
      <c r="G99" s="187" t="n"/>
      <c r="H99" s="187" t="n"/>
      <c r="I99" s="187" t="n"/>
      <c r="J99" s="187" t="n"/>
      <c r="K99" s="187" t="n"/>
      <c r="L99" s="187" t="n"/>
      <c r="M99" s="187" t="n"/>
      <c r="N99" s="187" t="n"/>
      <c r="O99" s="187" t="n"/>
      <c r="P99" s="187" t="n"/>
      <c r="Q99" s="187" t="n"/>
      <c r="R99" s="187" t="n"/>
      <c r="S99" s="187" t="n"/>
      <c r="T99" s="187" t="n"/>
    </row>
    <row r="100" ht="22" customHeight="1">
      <c r="A100" s="184" t="n"/>
      <c r="B100" s="184" t="n"/>
      <c r="C100" s="184" t="n"/>
      <c r="D100" s="184" t="n"/>
      <c r="E100" s="202">
        <f>IF(D100="","",DATEDIF(D100,TODAY(),"Y"))</f>
        <v/>
      </c>
      <c r="F100" s="184" t="n"/>
      <c r="G100" s="184" t="n"/>
      <c r="H100" s="184" t="n"/>
      <c r="I100" s="184" t="n"/>
      <c r="J100" s="184" t="n"/>
      <c r="K100" s="184" t="n"/>
      <c r="L100" s="184" t="n"/>
      <c r="M100" s="184" t="n"/>
      <c r="N100" s="184" t="n"/>
      <c r="O100" s="184" t="n"/>
      <c r="P100" s="184" t="n"/>
      <c r="Q100" s="184" t="n"/>
      <c r="R100" s="184" t="n"/>
      <c r="S100" s="184" t="n"/>
      <c r="T100" s="184" t="n"/>
    </row>
    <row r="101" ht="22" customHeight="1">
      <c r="A101" s="187" t="n"/>
      <c r="B101" s="187" t="n"/>
      <c r="C101" s="187" t="n"/>
      <c r="D101" s="187" t="n"/>
      <c r="E101" s="202">
        <f>IF(D101="","",DATEDIF(D101,TODAY(),"Y"))</f>
        <v/>
      </c>
      <c r="F101" s="187" t="n"/>
      <c r="G101" s="187" t="n"/>
      <c r="H101" s="187" t="n"/>
      <c r="I101" s="187" t="n"/>
      <c r="J101" s="187" t="n"/>
      <c r="K101" s="187" t="n"/>
      <c r="L101" s="187" t="n"/>
      <c r="M101" s="187" t="n"/>
      <c r="N101" s="187" t="n"/>
      <c r="O101" s="187" t="n"/>
      <c r="P101" s="187" t="n"/>
      <c r="Q101" s="187" t="n"/>
      <c r="R101" s="187" t="n"/>
      <c r="S101" s="187" t="n"/>
      <c r="T101" s="187" t="n"/>
    </row>
    <row r="102" ht="22" customHeight="1">
      <c r="A102" s="184" t="n"/>
      <c r="B102" s="184" t="n"/>
      <c r="C102" s="184" t="n"/>
      <c r="D102" s="184" t="n"/>
      <c r="E102" s="202">
        <f>IF(D102="","",DATEDIF(D102,TODAY(),"Y"))</f>
        <v/>
      </c>
      <c r="F102" s="184" t="n"/>
      <c r="G102" s="184" t="n"/>
      <c r="H102" s="184" t="n"/>
      <c r="I102" s="184" t="n"/>
      <c r="J102" s="184" t="n"/>
      <c r="K102" s="184" t="n"/>
      <c r="L102" s="184" t="n"/>
      <c r="M102" s="184" t="n"/>
      <c r="N102" s="184" t="n"/>
      <c r="O102" s="184" t="n"/>
      <c r="P102" s="184" t="n"/>
      <c r="Q102" s="184" t="n"/>
      <c r="R102" s="184" t="n"/>
      <c r="S102" s="184" t="n"/>
      <c r="T102" s="184" t="n"/>
    </row>
    <row r="103" ht="22" customHeight="1">
      <c r="A103" s="187" t="n"/>
      <c r="B103" s="187" t="n"/>
      <c r="C103" s="187" t="n"/>
      <c r="D103" s="187" t="n"/>
      <c r="E103" s="202">
        <f>IF(D103="","",DATEDIF(D103,TODAY(),"Y"))</f>
        <v/>
      </c>
      <c r="F103" s="187" t="n"/>
      <c r="G103" s="187" t="n"/>
      <c r="H103" s="187" t="n"/>
      <c r="I103" s="187" t="n"/>
      <c r="J103" s="187" t="n"/>
      <c r="K103" s="187" t="n"/>
      <c r="L103" s="187" t="n"/>
      <c r="M103" s="187" t="n"/>
      <c r="N103" s="187" t="n"/>
      <c r="O103" s="187" t="n"/>
      <c r="P103" s="187" t="n"/>
      <c r="Q103" s="187" t="n"/>
      <c r="R103" s="187" t="n"/>
      <c r="S103" s="187" t="n"/>
      <c r="T103" s="187" t="n"/>
    </row>
    <row r="104" ht="22" customHeight="1">
      <c r="A104" s="184" t="n"/>
      <c r="B104" s="184" t="n"/>
      <c r="C104" s="184" t="n"/>
      <c r="D104" s="184" t="n"/>
      <c r="E104" s="202">
        <f>IF(D104="","",DATEDIF(D104,TODAY(),"Y"))</f>
        <v/>
      </c>
      <c r="F104" s="184" t="n"/>
      <c r="G104" s="184" t="n"/>
      <c r="H104" s="184" t="n"/>
      <c r="I104" s="184" t="n"/>
      <c r="J104" s="184" t="n"/>
      <c r="K104" s="184" t="n"/>
      <c r="L104" s="184" t="n"/>
      <c r="M104" s="184" t="n"/>
      <c r="N104" s="184" t="n"/>
      <c r="O104" s="184" t="n"/>
      <c r="P104" s="184" t="n"/>
      <c r="Q104" s="184" t="n"/>
      <c r="R104" s="184" t="n"/>
      <c r="S104" s="184" t="n"/>
      <c r="T104" s="184" t="n"/>
    </row>
    <row r="105" ht="22" customHeight="1">
      <c r="A105" s="187" t="n"/>
      <c r="B105" s="187" t="n"/>
      <c r="C105" s="187" t="n"/>
      <c r="D105" s="187" t="n"/>
      <c r="E105" s="202">
        <f>IF(D105="","",DATEDIF(D105,TODAY(),"Y"))</f>
        <v/>
      </c>
      <c r="F105" s="187" t="n"/>
      <c r="G105" s="187" t="n"/>
      <c r="H105" s="187" t="n"/>
      <c r="I105" s="187" t="n"/>
      <c r="J105" s="187" t="n"/>
      <c r="K105" s="187" t="n"/>
      <c r="L105" s="187" t="n"/>
      <c r="M105" s="187" t="n"/>
      <c r="N105" s="187" t="n"/>
      <c r="O105" s="187" t="n"/>
      <c r="P105" s="187" t="n"/>
      <c r="Q105" s="187" t="n"/>
      <c r="R105" s="187" t="n"/>
      <c r="S105" s="187" t="n"/>
      <c r="T105" s="187" t="n"/>
    </row>
    <row r="106" ht="22" customHeight="1">
      <c r="A106" s="184" t="n"/>
      <c r="B106" s="184" t="n"/>
      <c r="C106" s="184" t="n"/>
      <c r="D106" s="184" t="n"/>
      <c r="E106" s="202">
        <f>IF(D106="","",DATEDIF(D106,TODAY(),"Y"))</f>
        <v/>
      </c>
      <c r="F106" s="184" t="n"/>
      <c r="G106" s="184" t="n"/>
      <c r="H106" s="184" t="n"/>
      <c r="I106" s="184" t="n"/>
      <c r="J106" s="184" t="n"/>
      <c r="K106" s="184" t="n"/>
      <c r="L106" s="184" t="n"/>
      <c r="M106" s="184" t="n"/>
      <c r="N106" s="184" t="n"/>
      <c r="O106" s="184" t="n"/>
      <c r="P106" s="184" t="n"/>
      <c r="Q106" s="184" t="n"/>
      <c r="R106" s="184" t="n"/>
      <c r="S106" s="184" t="n"/>
      <c r="T106" s="184" t="n"/>
    </row>
    <row r="107" ht="22" customHeight="1">
      <c r="A107" s="187" t="n"/>
      <c r="B107" s="187" t="n"/>
      <c r="C107" s="187" t="n"/>
      <c r="D107" s="187" t="n"/>
      <c r="E107" s="202">
        <f>IF(D107="","",DATEDIF(D107,TODAY(),"Y"))</f>
        <v/>
      </c>
      <c r="F107" s="187" t="n"/>
      <c r="G107" s="187" t="n"/>
      <c r="H107" s="187" t="n"/>
      <c r="I107" s="187" t="n"/>
      <c r="J107" s="187" t="n"/>
      <c r="K107" s="187" t="n"/>
      <c r="L107" s="187" t="n"/>
      <c r="M107" s="187" t="n"/>
      <c r="N107" s="187" t="n"/>
      <c r="O107" s="187" t="n"/>
      <c r="P107" s="187" t="n"/>
      <c r="Q107" s="187" t="n"/>
      <c r="R107" s="187" t="n"/>
      <c r="S107" s="187" t="n"/>
      <c r="T107" s="187" t="n"/>
    </row>
    <row r="108" ht="22" customHeight="1">
      <c r="A108" s="184" t="n"/>
      <c r="B108" s="184" t="n"/>
      <c r="C108" s="184" t="n"/>
      <c r="D108" s="184" t="n"/>
      <c r="E108" s="202">
        <f>IF(D108="","",DATEDIF(D108,TODAY(),"Y"))</f>
        <v/>
      </c>
      <c r="F108" s="184" t="n"/>
      <c r="G108" s="184" t="n"/>
      <c r="H108" s="184" t="n"/>
      <c r="I108" s="184" t="n"/>
      <c r="J108" s="184" t="n"/>
      <c r="K108" s="184" t="n"/>
      <c r="L108" s="184" t="n"/>
      <c r="M108" s="184" t="n"/>
      <c r="N108" s="184" t="n"/>
      <c r="O108" s="184" t="n"/>
      <c r="P108" s="184" t="n"/>
      <c r="Q108" s="184" t="n"/>
      <c r="R108" s="184" t="n"/>
      <c r="S108" s="184" t="n"/>
      <c r="T108" s="184" t="n"/>
    </row>
    <row r="109" ht="22" customHeight="1">
      <c r="A109" s="187" t="n"/>
      <c r="B109" s="187" t="n"/>
      <c r="C109" s="187" t="n"/>
      <c r="D109" s="187" t="n"/>
      <c r="E109" s="202">
        <f>IF(D109="","",DATEDIF(D109,TODAY(),"Y"))</f>
        <v/>
      </c>
      <c r="F109" s="187" t="n"/>
      <c r="G109" s="187" t="n"/>
      <c r="H109" s="187" t="n"/>
      <c r="I109" s="187" t="n"/>
      <c r="J109" s="187" t="n"/>
      <c r="K109" s="187" t="n"/>
      <c r="L109" s="187" t="n"/>
      <c r="M109" s="187" t="n"/>
      <c r="N109" s="187" t="n"/>
      <c r="O109" s="187" t="n"/>
      <c r="P109" s="187" t="n"/>
      <c r="Q109" s="187" t="n"/>
      <c r="R109" s="187" t="n"/>
      <c r="S109" s="187" t="n"/>
      <c r="T109" s="187" t="n"/>
    </row>
    <row r="110">
      <c r="E110">
        <f>IF(D110="","",DATEDIF(D110,TODAY(),"Y"))</f>
        <v/>
      </c>
    </row>
    <row r="111">
      <c r="E111">
        <f>IF(D111="","",DATEDIF(D111,TODAY(),"Y"))</f>
        <v/>
      </c>
    </row>
    <row r="112">
      <c r="E112">
        <f>IF(D112="","",DATEDIF(D112,TODAY(),"Y"))</f>
        <v/>
      </c>
    </row>
    <row r="113">
      <c r="E113">
        <f>IF(D113="","",DATEDIF(D113,TODAY(),"Y"))</f>
        <v/>
      </c>
    </row>
    <row r="114">
      <c r="E114">
        <f>IF(D114="","",DATEDIF(D114,TODAY(),"Y"))</f>
        <v/>
      </c>
    </row>
    <row r="115">
      <c r="E115">
        <f>IF(D115="","",DATEDIF(D115,TODAY(),"Y"))</f>
        <v/>
      </c>
    </row>
    <row r="116">
      <c r="E116">
        <f>IF(D116="","",DATEDIF(D116,TODAY(),"Y"))</f>
        <v/>
      </c>
    </row>
    <row r="117">
      <c r="E117">
        <f>IF(D117="","",DATEDIF(D117,TODAY(),"Y"))</f>
        <v/>
      </c>
    </row>
    <row r="118">
      <c r="E118">
        <f>IF(D118="","",DATEDIF(D118,TODAY(),"Y"))</f>
        <v/>
      </c>
    </row>
    <row r="119">
      <c r="E119">
        <f>IF(D119="","",DATEDIF(D119,TODAY(),"Y"))</f>
        <v/>
      </c>
    </row>
    <row r="120">
      <c r="E120">
        <f>IF(D120="","",DATEDIF(D120,TODAY(),"Y"))</f>
        <v/>
      </c>
    </row>
    <row r="121">
      <c r="E121">
        <f>IF(D121="","",DATEDIF(D121,TODAY(),"Y"))</f>
        <v/>
      </c>
    </row>
    <row r="122">
      <c r="E122">
        <f>IF(D122="","",DATEDIF(D122,TODAY(),"Y"))</f>
        <v/>
      </c>
    </row>
    <row r="123">
      <c r="E123">
        <f>IF(D123="","",DATEDIF(D123,TODAY(),"Y"))</f>
        <v/>
      </c>
    </row>
    <row r="124">
      <c r="E124">
        <f>IF(D124="","",DATEDIF(D124,TODAY(),"Y"))</f>
        <v/>
      </c>
    </row>
    <row r="125">
      <c r="E125">
        <f>IF(D125="","",DATEDIF(D125,TODAY(),"Y"))</f>
        <v/>
      </c>
    </row>
    <row r="126">
      <c r="E126">
        <f>IF(D126="","",DATEDIF(D126,TODAY(),"Y"))</f>
        <v/>
      </c>
    </row>
    <row r="127">
      <c r="E127">
        <f>IF(D127="","",DATEDIF(D127,TODAY(),"Y"))</f>
        <v/>
      </c>
    </row>
    <row r="128">
      <c r="E128">
        <f>IF(D128="","",DATEDIF(D128,TODAY(),"Y"))</f>
        <v/>
      </c>
    </row>
    <row r="129">
      <c r="E129">
        <f>IF(D129="","",DATEDIF(D129,TODAY(),"Y"))</f>
        <v/>
      </c>
    </row>
    <row r="130">
      <c r="E130">
        <f>IF(D130="","",DATEDIF(D130,TODAY(),"Y"))</f>
        <v/>
      </c>
    </row>
    <row r="131">
      <c r="E131">
        <f>IF(D131="","",DATEDIF(D131,TODAY(),"Y"))</f>
        <v/>
      </c>
    </row>
    <row r="132">
      <c r="E132">
        <f>IF(D132="","",DATEDIF(D132,TODAY(),"Y"))</f>
        <v/>
      </c>
    </row>
    <row r="133">
      <c r="E133">
        <f>IF(D133="","",DATEDIF(D133,TODAY(),"Y"))</f>
        <v/>
      </c>
    </row>
    <row r="134">
      <c r="E134">
        <f>IF(D134="","",DATEDIF(D134,TODAY(),"Y"))</f>
        <v/>
      </c>
    </row>
    <row r="135">
      <c r="E135">
        <f>IF(D135="","",DATEDIF(D135,TODAY(),"Y"))</f>
        <v/>
      </c>
    </row>
    <row r="136">
      <c r="E136">
        <f>IF(D136="","",DATEDIF(D136,TODAY(),"Y"))</f>
        <v/>
      </c>
    </row>
    <row r="137">
      <c r="E137">
        <f>IF(D137="","",DATEDIF(D137,TODAY(),"Y"))</f>
        <v/>
      </c>
    </row>
    <row r="138">
      <c r="E138">
        <f>IF(D138="","",DATEDIF(D138,TODAY(),"Y"))</f>
        <v/>
      </c>
    </row>
    <row r="139">
      <c r="E139">
        <f>IF(D139="","",DATEDIF(D139,TODAY(),"Y"))</f>
        <v/>
      </c>
    </row>
    <row r="140">
      <c r="E140">
        <f>IF(D140="","",DATEDIF(D140,TODAY(),"Y"))</f>
        <v/>
      </c>
    </row>
    <row r="141">
      <c r="E141">
        <f>IF(D141="","",DATEDIF(D141,TODAY(),"Y"))</f>
        <v/>
      </c>
    </row>
    <row r="142">
      <c r="E142">
        <f>IF(D142="","",DATEDIF(D142,TODAY(),"Y"))</f>
        <v/>
      </c>
    </row>
    <row r="143">
      <c r="E143">
        <f>IF(D143="","",DATEDIF(D143,TODAY(),"Y"))</f>
        <v/>
      </c>
    </row>
    <row r="144">
      <c r="E144">
        <f>IF(D144="","",DATEDIF(D144,TODAY(),"Y"))</f>
        <v/>
      </c>
    </row>
    <row r="145">
      <c r="E145">
        <f>IF(D145="","",DATEDIF(D145,TODAY(),"Y"))</f>
        <v/>
      </c>
    </row>
    <row r="146">
      <c r="E146">
        <f>IF(D146="","",DATEDIF(D146,TODAY(),"Y"))</f>
        <v/>
      </c>
    </row>
    <row r="147">
      <c r="E147">
        <f>IF(D147="","",DATEDIF(D147,TODAY(),"Y"))</f>
        <v/>
      </c>
    </row>
    <row r="148">
      <c r="E148">
        <f>IF(D148="","",DATEDIF(D148,TODAY(),"Y"))</f>
        <v/>
      </c>
    </row>
    <row r="149">
      <c r="E149">
        <f>IF(D149="","",DATEDIF(D149,TODAY(),"Y"))</f>
        <v/>
      </c>
    </row>
    <row r="150">
      <c r="E150">
        <f>IF(D150="","",DATEDIF(D150,TODAY(),"Y"))</f>
        <v/>
      </c>
    </row>
    <row r="151">
      <c r="E151">
        <f>IF(D151="","",DATEDIF(D151,TODAY(),"Y"))</f>
        <v/>
      </c>
    </row>
    <row r="152">
      <c r="E152">
        <f>IF(D152="","",DATEDIF(D152,TODAY(),"Y"))</f>
        <v/>
      </c>
    </row>
    <row r="153">
      <c r="E153">
        <f>IF(D153="","",DATEDIF(D153,TODAY(),"Y"))</f>
        <v/>
      </c>
    </row>
    <row r="154">
      <c r="E154">
        <f>IF(D154="","",DATEDIF(D154,TODAY(),"Y"))</f>
        <v/>
      </c>
    </row>
    <row r="155">
      <c r="E155">
        <f>IF(D155="","",DATEDIF(D155,TODAY(),"Y"))</f>
        <v/>
      </c>
    </row>
    <row r="156">
      <c r="E156">
        <f>IF(D156="","",DATEDIF(D156,TODAY(),"Y"))</f>
        <v/>
      </c>
    </row>
    <row r="157">
      <c r="E157">
        <f>IF(D157="","",DATEDIF(D157,TODAY(),"Y"))</f>
        <v/>
      </c>
    </row>
    <row r="158">
      <c r="E158">
        <f>IF(D158="","",DATEDIF(D158,TODAY(),"Y"))</f>
        <v/>
      </c>
    </row>
    <row r="159">
      <c r="E159">
        <f>IF(D159="","",DATEDIF(D159,TODAY(),"Y"))</f>
        <v/>
      </c>
    </row>
    <row r="160">
      <c r="E160">
        <f>IF(D160="","",DATEDIF(D160,TODAY(),"Y"))</f>
        <v/>
      </c>
    </row>
    <row r="161">
      <c r="E161">
        <f>IF(D161="","",DATEDIF(D161,TODAY(),"Y"))</f>
        <v/>
      </c>
    </row>
    <row r="162">
      <c r="E162">
        <f>IF(D162="","",DATEDIF(D162,TODAY(),"Y"))</f>
        <v/>
      </c>
    </row>
    <row r="163">
      <c r="E163">
        <f>IF(D163="","",DATEDIF(D163,TODAY(),"Y"))</f>
        <v/>
      </c>
    </row>
    <row r="164">
      <c r="E164">
        <f>IF(D164="","",DATEDIF(D164,TODAY(),"Y"))</f>
        <v/>
      </c>
    </row>
    <row r="165">
      <c r="E165">
        <f>IF(D165="","",DATEDIF(D165,TODAY(),"Y"))</f>
        <v/>
      </c>
    </row>
    <row r="166">
      <c r="E166">
        <f>IF(D166="","",DATEDIF(D166,TODAY(),"Y"))</f>
        <v/>
      </c>
    </row>
    <row r="167">
      <c r="E167">
        <f>IF(D167="","",DATEDIF(D167,TODAY(),"Y"))</f>
        <v/>
      </c>
    </row>
    <row r="168">
      <c r="E168">
        <f>IF(D168="","",DATEDIF(D168,TODAY(),"Y"))</f>
        <v/>
      </c>
    </row>
    <row r="169">
      <c r="E169">
        <f>IF(D169="","",DATEDIF(D169,TODAY(),"Y"))</f>
        <v/>
      </c>
    </row>
    <row r="170">
      <c r="E170">
        <f>IF(D170="","",DATEDIF(D170,TODAY(),"Y"))</f>
        <v/>
      </c>
    </row>
    <row r="171">
      <c r="E171">
        <f>IF(D171="","",DATEDIF(D171,TODAY(),"Y"))</f>
        <v/>
      </c>
    </row>
    <row r="172">
      <c r="E172">
        <f>IF(D172="","",DATEDIF(D172,TODAY(),"Y"))</f>
        <v/>
      </c>
    </row>
    <row r="173">
      <c r="E173">
        <f>IF(D173="","",DATEDIF(D173,TODAY(),"Y"))</f>
        <v/>
      </c>
    </row>
    <row r="174">
      <c r="E174">
        <f>IF(D174="","",DATEDIF(D174,TODAY(),"Y"))</f>
        <v/>
      </c>
    </row>
    <row r="175">
      <c r="E175">
        <f>IF(D175="","",DATEDIF(D175,TODAY(),"Y"))</f>
        <v/>
      </c>
    </row>
    <row r="176">
      <c r="E176">
        <f>IF(D176="","",DATEDIF(D176,TODAY(),"Y"))</f>
        <v/>
      </c>
    </row>
    <row r="177">
      <c r="E177">
        <f>IF(D177="","",DATEDIF(D177,TODAY(),"Y"))</f>
        <v/>
      </c>
    </row>
    <row r="178">
      <c r="E178">
        <f>IF(D178="","",DATEDIF(D178,TODAY(),"Y"))</f>
        <v/>
      </c>
    </row>
    <row r="179">
      <c r="E179">
        <f>IF(D179="","",DATEDIF(D179,TODAY(),"Y"))</f>
        <v/>
      </c>
    </row>
    <row r="180">
      <c r="E180">
        <f>IF(D180="","",DATEDIF(D180,TODAY(),"Y"))</f>
        <v/>
      </c>
    </row>
    <row r="181">
      <c r="E181">
        <f>IF(D181="","",DATEDIF(D181,TODAY(),"Y"))</f>
        <v/>
      </c>
    </row>
    <row r="182">
      <c r="E182">
        <f>IF(D182="","",DATEDIF(D182,TODAY(),"Y"))</f>
        <v/>
      </c>
    </row>
    <row r="183">
      <c r="E183">
        <f>IF(D183="","",DATEDIF(D183,TODAY(),"Y"))</f>
        <v/>
      </c>
    </row>
    <row r="184">
      <c r="E184">
        <f>IF(D184="","",DATEDIF(D184,TODAY(),"Y"))</f>
        <v/>
      </c>
    </row>
    <row r="185">
      <c r="E185">
        <f>IF(D185="","",DATEDIF(D185,TODAY(),"Y"))</f>
        <v/>
      </c>
    </row>
    <row r="186">
      <c r="E186">
        <f>IF(D186="","",DATEDIF(D186,TODAY(),"Y"))</f>
        <v/>
      </c>
    </row>
    <row r="187">
      <c r="E187">
        <f>IF(D187="","",DATEDIF(D187,TODAY(),"Y"))</f>
        <v/>
      </c>
    </row>
    <row r="188">
      <c r="E188">
        <f>IF(D188="","",DATEDIF(D188,TODAY(),"Y"))</f>
        <v/>
      </c>
    </row>
    <row r="189">
      <c r="E189">
        <f>IF(D189="","",DATEDIF(D189,TODAY(),"Y"))</f>
        <v/>
      </c>
    </row>
    <row r="190">
      <c r="E190">
        <f>IF(D190="","",DATEDIF(D190,TODAY(),"Y"))</f>
        <v/>
      </c>
    </row>
    <row r="191">
      <c r="E191">
        <f>IF(D191="","",DATEDIF(D191,TODAY(),"Y"))</f>
        <v/>
      </c>
    </row>
    <row r="192">
      <c r="E192">
        <f>IF(D192="","",DATEDIF(D192,TODAY(),"Y"))</f>
        <v/>
      </c>
    </row>
    <row r="193">
      <c r="E193">
        <f>IF(D193="","",DATEDIF(D193,TODAY(),"Y"))</f>
        <v/>
      </c>
    </row>
    <row r="194">
      <c r="E194">
        <f>IF(D194="","",DATEDIF(D194,TODAY(),"Y"))</f>
        <v/>
      </c>
    </row>
    <row r="195">
      <c r="E195">
        <f>IF(D195="","",DATEDIF(D195,TODAY(),"Y"))</f>
        <v/>
      </c>
    </row>
    <row r="196">
      <c r="E196">
        <f>IF(D196="","",DATEDIF(D196,TODAY(),"Y"))</f>
        <v/>
      </c>
    </row>
    <row r="197">
      <c r="E197">
        <f>IF(D197="","",DATEDIF(D197,TODAY(),"Y"))</f>
        <v/>
      </c>
    </row>
    <row r="198">
      <c r="E198">
        <f>IF(D198="","",DATEDIF(D198,TODAY(),"Y"))</f>
        <v/>
      </c>
    </row>
    <row r="199">
      <c r="E199">
        <f>IF(D199="","",DATEDIF(D199,TODAY(),"Y"))</f>
        <v/>
      </c>
    </row>
    <row r="200">
      <c r="E200">
        <f>IF(D200="","",DATEDIF(D200,TODAY(),"Y"))</f>
        <v/>
      </c>
    </row>
    <row r="201">
      <c r="E201">
        <f>IF(D201="","",DATEDIF(D201,TODAY(),"Y"))</f>
        <v/>
      </c>
    </row>
    <row r="202">
      <c r="E202">
        <f>IF(D202="","",DATEDIF(D202,TODAY(),"Y"))</f>
        <v/>
      </c>
    </row>
    <row r="203">
      <c r="E203">
        <f>IF(D203="","",DATEDIF(D203,TODAY(),"Y"))</f>
        <v/>
      </c>
    </row>
    <row r="204">
      <c r="E204">
        <f>IF(D204="","",DATEDIF(D204,TODAY(),"Y"))</f>
        <v/>
      </c>
    </row>
    <row r="205">
      <c r="E205">
        <f>IF(D205="","",DATEDIF(D205,TODAY(),"Y"))</f>
        <v/>
      </c>
    </row>
    <row r="206">
      <c r="E206">
        <f>IF(D206="","",DATEDIF(D206,TODAY(),"Y"))</f>
        <v/>
      </c>
    </row>
    <row r="207">
      <c r="E207">
        <f>IF(D207="","",DATEDIF(D207,TODAY(),"Y"))</f>
        <v/>
      </c>
    </row>
    <row r="208">
      <c r="E208">
        <f>IF(D208="","",DATEDIF(D208,TODAY(),"Y"))</f>
        <v/>
      </c>
    </row>
    <row r="209">
      <c r="E209">
        <f>IF(D209="","",DATEDIF(D209,TODAY(),"Y"))</f>
        <v/>
      </c>
    </row>
  </sheetData>
  <mergeCells count="12">
    <mergeCell ref="A3:R3"/>
    <mergeCell ref="M7:N7"/>
    <mergeCell ref="E6:F6"/>
    <mergeCell ref="I6:J6"/>
    <mergeCell ref="A7:B7"/>
    <mergeCell ref="M6:N6"/>
    <mergeCell ref="E7:F7"/>
    <mergeCell ref="A2:R2"/>
    <mergeCell ref="I7:J7"/>
    <mergeCell ref="A1:R1"/>
    <mergeCell ref="A6:B6"/>
    <mergeCell ref="A4:R4"/>
  </mergeCells>
  <conditionalFormatting sqref="S10:S5000">
    <cfRule type="cellIs" priority="1" operator="between" dxfId="0">
      <formula>TODAY()</formula>
      <formula>TODAY()+30</formula>
    </cfRule>
  </conditionalFormatting>
  <conditionalFormatting sqref="R10:R5000">
    <cfRule type="cellIs" priority="2" operator="equal" dxfId="1">
      <formula>"Active"</formula>
    </cfRule>
    <cfRule type="cellIs" priority="3" operator="equal" dxfId="2">
      <formula>"Cancelled"</formula>
    </cfRule>
    <cfRule type="cellIs" priority="4" operator="equal" dxfId="3">
      <formula>"Pending"</formula>
    </cfRule>
  </conditionalFormatting>
  <dataValidations count="2">
    <dataValidation sqref="O10:O5000" showDropDown="0" showInputMessage="0" showErrorMessage="0" allowBlank="1" type="list">
      <formula1>"MAPD,PDP,Medigap/Supplement,MSA,PFFS,HMO,PPO,Original Medicare"</formula1>
    </dataValidation>
    <dataValidation sqref="R10:R5000" showDropDown="0" showInputMessage="0" showErrorMessage="0" allowBlank="1" type="list">
      <formula1>"Active,Pending,Cancelled,Disenrolled,Deceased,Annual Review Due,Unknown"</formula1>
    </dataValidation>
  </dataValidations>
  <pageMargins left="0.75" right="0.75" top="1" bottom="1" header="0.5" footer="0.5"/>
</worksheet>
</file>

<file path=xl/worksheets/sheet3.xml><?xml version="1.0" encoding="utf-8"?>
<worksheet xmlns="http://schemas.openxmlformats.org/spreadsheetml/2006/main">
  <sheetPr>
    <tabColor rgb="001D4ED8"/>
    <outlinePr summaryBelow="1" summaryRight="1"/>
    <pageSetUpPr/>
  </sheetPr>
  <dimension ref="A1:Y112"/>
  <sheetViews>
    <sheetView showGridLines="0" workbookViewId="0">
      <pane ySplit="6" topLeftCell="A7" activePane="bottomLeft" state="frozen"/>
      <selection pane="bottomLeft" activeCell="A1" sqref="A1"/>
    </sheetView>
  </sheetViews>
  <sheetFormatPr baseColWidth="8" defaultRowHeight="15"/>
  <cols>
    <col width="10" customWidth="1" min="1" max="1"/>
    <col width="12" customWidth="1" min="2" max="2"/>
    <col width="12" customWidth="1" min="3" max="3"/>
    <col width="14" customWidth="1" min="4" max="4"/>
    <col width="22" customWidth="1" min="5" max="5"/>
    <col width="20" customWidth="1" min="6" max="6"/>
    <col width="16" customWidth="1" min="7" max="7"/>
    <col width="12" customWidth="1" min="8" max="8"/>
    <col width="12" customWidth="1" min="9" max="9"/>
    <col width="13" customWidth="1" min="10" max="10"/>
    <col width="10" customWidth="1" min="11" max="11"/>
    <col width="10" customWidth="1" min="12" max="12"/>
    <col width="18" customWidth="1" min="13" max="13"/>
    <col width="13" customWidth="1" min="14" max="14"/>
    <col width="24" customWidth="1" min="15" max="15"/>
    <col width="10" customWidth="1" min="16" max="16"/>
    <col width="40" customWidth="1" min="25" max="25"/>
  </cols>
  <sheetData>
    <row r="1" ht="6" customHeight="1">
      <c r="A1" s="1" t="n"/>
      <c r="Y1" s="236" t="inlineStr">
        <is>
          <t>💡 Too wide? Hide columns: select → right-click → Hide</t>
        </is>
      </c>
    </row>
    <row r="2" ht="38" customHeight="1">
      <c r="A2" s="209" t="inlineStr">
        <is>
          <t>LEAD PIPELINE</t>
        </is>
      </c>
      <c r="X2" s="48">
        <f>COUNTA(A13:A5000)</f>
        <v/>
      </c>
    </row>
    <row r="3" ht="20" customHeight="1">
      <c r="A3" s="210" t="inlineStr">
        <is>
          <t>Track every prospect from first contact to active client</t>
        </is>
      </c>
    </row>
    <row r="4" ht="8" customHeight="1">
      <c r="A4" s="1" t="n"/>
    </row>
    <row r="5" ht="8" customHeight="1"/>
    <row r="6" ht="16" customHeight="1">
      <c r="A6" s="58" t="inlineStr">
        <is>
          <t>New Lead</t>
        </is>
      </c>
      <c r="C6" s="59" t="inlineStr">
        <is>
          <t>Contact Attempted</t>
        </is>
      </c>
      <c r="E6" s="60" t="inlineStr">
        <is>
          <t>Contacted</t>
        </is>
      </c>
      <c r="G6" s="61" t="inlineStr">
        <is>
          <t>SOA Completed</t>
        </is>
      </c>
      <c r="I6" s="62" t="inlineStr">
        <is>
          <t>Appointment Scheduled</t>
        </is>
      </c>
      <c r="K6" s="61" t="inlineStr">
        <is>
          <t>Needs Analysis</t>
        </is>
      </c>
    </row>
    <row r="7" ht="22" customHeight="1">
      <c r="A7" s="63">
        <f>COUNTIF(F8:F5000,"New Lead")</f>
        <v/>
      </c>
      <c r="C7" s="64">
        <f>COUNTIF(F8:F5000,"Contact Attempted")</f>
        <v/>
      </c>
      <c r="E7" s="65">
        <f>COUNTIF(F8:F5000,"Contacted")</f>
        <v/>
      </c>
      <c r="G7" s="66">
        <f>COUNTIF(F8:F5000,"SOA Completed")</f>
        <v/>
      </c>
      <c r="I7" s="67">
        <f>COUNTIF(F8:F5000,"Appointment Scheduled")</f>
        <v/>
      </c>
      <c r="K7" s="66">
        <f>COUNTIF(F8:F5000,"Needs Analysis")</f>
        <v/>
      </c>
    </row>
    <row r="8" ht="16" customHeight="1">
      <c r="A8" s="68" t="inlineStr">
        <is>
          <t>Plan Comparison</t>
        </is>
      </c>
      <c r="C8" s="69" t="inlineStr">
        <is>
          <t>Application Submitted</t>
        </is>
      </c>
      <c r="E8" s="69" t="inlineStr">
        <is>
          <t>Carrier Pending</t>
        </is>
      </c>
      <c r="G8" s="69" t="inlineStr">
        <is>
          <t>Active Policy</t>
        </is>
      </c>
      <c r="I8" s="70" t="inlineStr">
        <is>
          <t>Annual Review Due</t>
        </is>
      </c>
      <c r="K8" s="71" t="inlineStr">
        <is>
          <t>Referral Requested</t>
        </is>
      </c>
    </row>
    <row r="9" ht="22" customHeight="1">
      <c r="A9" s="72">
        <f>COUNTIF(F8:F5000,"Plan Comparison")</f>
        <v/>
      </c>
      <c r="C9" s="73">
        <f>COUNTIF(F8:F5000,"Application Submitted")</f>
        <v/>
      </c>
      <c r="E9" s="73">
        <f>COUNTIF(F8:F5000,"Carrier Pending")</f>
        <v/>
      </c>
      <c r="G9" s="73">
        <f>COUNTIF(F8:F5000,"Active Policy")</f>
        <v/>
      </c>
      <c r="I9" s="74">
        <f>COUNTIF(F8:F5000,"Annual Review Due")</f>
        <v/>
      </c>
      <c r="K9" s="75">
        <f>COUNTIF(F8:F5000,"Referral Requested")</f>
        <v/>
      </c>
    </row>
    <row r="11" ht="22" customHeight="1">
      <c r="A11" s="76">
        <f>COUNTA(A13:A5000)&amp;" total leads  |  Conversion: "&amp;TEXT(IFERROR(COUNTIF(F13:F5000,"Active Policy")/COUNTA(A13:A5000),0),"0.0%")&amp;"  |  Hot leads: "&amp;COUNTIF(R13:R5000,"🔴 Hot")</f>
        <v/>
      </c>
    </row>
    <row r="12" ht="26" customHeight="1">
      <c r="A12" s="220" t="inlineStr">
        <is>
          <t>Lead ID</t>
        </is>
      </c>
      <c r="B12" s="220" t="inlineStr">
        <is>
          <t>First Name</t>
        </is>
      </c>
      <c r="C12" s="220" t="inlineStr">
        <is>
          <t>Last Name</t>
        </is>
      </c>
      <c r="D12" s="220" t="inlineStr">
        <is>
          <t>Phone</t>
        </is>
      </c>
      <c r="E12" s="220" t="inlineStr">
        <is>
          <t>Email</t>
        </is>
      </c>
      <c r="F12" s="220" t="inlineStr">
        <is>
          <t>Stage</t>
        </is>
      </c>
      <c r="G12" s="220" t="inlineStr">
        <is>
          <t>Lead Source</t>
        </is>
      </c>
      <c r="H12" s="220" t="inlineStr">
        <is>
          <t>Date Added</t>
        </is>
      </c>
      <c r="I12" s="220" t="inlineStr">
        <is>
          <t>Last Contact</t>
        </is>
      </c>
      <c r="J12" s="220" t="inlineStr">
        <is>
          <t>Next Follow-Up</t>
        </is>
      </c>
      <c r="K12" s="220" t="inlineStr">
        <is>
          <t>SOA Sent?</t>
        </is>
      </c>
      <c r="L12" s="220" t="inlineStr">
        <is>
          <t>SOA Signed?</t>
        </is>
      </c>
      <c r="M12" s="220" t="inlineStr">
        <is>
          <t>Plan Interest</t>
        </is>
      </c>
      <c r="N12" s="220" t="inlineStr">
        <is>
          <t>App Submitted?</t>
        </is>
      </c>
      <c r="O12" s="220" t="inlineStr">
        <is>
          <t>Notes</t>
        </is>
      </c>
      <c r="P12" s="220" t="inlineStr">
        <is>
          <t>Priority</t>
        </is>
      </c>
    </row>
    <row r="13" ht="22" customHeight="1">
      <c r="A13" s="187" t="n"/>
      <c r="B13" s="187" t="n"/>
      <c r="C13" s="187" t="n"/>
      <c r="D13" s="187" t="n"/>
      <c r="E13" s="187" t="n"/>
      <c r="F13" s="187" t="n"/>
      <c r="G13" s="187" t="n"/>
      <c r="H13" s="187" t="n"/>
      <c r="I13" s="187" t="n"/>
      <c r="J13" s="187" t="n"/>
      <c r="K13" s="187" t="n"/>
      <c r="L13" s="187" t="n"/>
      <c r="M13" s="187" t="n"/>
      <c r="N13" s="187" t="n"/>
      <c r="O13" s="187" t="n"/>
      <c r="P13" s="187" t="n"/>
    </row>
    <row r="14" ht="22" customHeight="1">
      <c r="A14" s="184" t="n"/>
      <c r="B14" s="184" t="n"/>
      <c r="C14" s="184" t="n"/>
      <c r="D14" s="184" t="n"/>
      <c r="E14" s="184" t="n"/>
      <c r="F14" s="184" t="n"/>
      <c r="G14" s="184" t="n"/>
      <c r="H14" s="184" t="n"/>
      <c r="I14" s="184" t="n"/>
      <c r="J14" s="184" t="n"/>
      <c r="K14" s="184" t="n"/>
      <c r="L14" s="184" t="n"/>
      <c r="M14" s="184" t="n"/>
      <c r="N14" s="184" t="n"/>
      <c r="O14" s="184" t="n"/>
      <c r="P14" s="184" t="n"/>
    </row>
    <row r="15" ht="22" customHeight="1">
      <c r="A15" s="187" t="n"/>
      <c r="B15" s="187" t="n"/>
      <c r="C15" s="187" t="n"/>
      <c r="D15" s="187" t="n"/>
      <c r="E15" s="187" t="n"/>
      <c r="F15" s="187" t="n"/>
      <c r="G15" s="187" t="n"/>
      <c r="H15" s="187" t="n"/>
      <c r="I15" s="187" t="n"/>
      <c r="J15" s="187" t="n"/>
      <c r="K15" s="187" t="n"/>
      <c r="L15" s="187" t="n"/>
      <c r="M15" s="187" t="n"/>
      <c r="N15" s="187" t="n"/>
      <c r="O15" s="187" t="n"/>
      <c r="P15" s="187" t="n"/>
    </row>
    <row r="16" ht="22" customHeight="1">
      <c r="A16" s="184" t="n"/>
      <c r="B16" s="184" t="n"/>
      <c r="C16" s="184" t="n"/>
      <c r="D16" s="184" t="n"/>
      <c r="E16" s="184" t="n"/>
      <c r="F16" s="184" t="n"/>
      <c r="G16" s="184" t="n"/>
      <c r="H16" s="184" t="n"/>
      <c r="I16" s="184" t="n"/>
      <c r="J16" s="184" t="n"/>
      <c r="K16" s="184" t="n"/>
      <c r="L16" s="184" t="n"/>
      <c r="M16" s="184" t="n"/>
      <c r="N16" s="184" t="n"/>
      <c r="O16" s="184" t="n"/>
      <c r="P16" s="184" t="n"/>
    </row>
    <row r="17" ht="22" customHeight="1">
      <c r="A17" s="187" t="n"/>
      <c r="B17" s="187" t="n"/>
      <c r="C17" s="187" t="n"/>
      <c r="D17" s="187" t="n"/>
      <c r="E17" s="187" t="n"/>
      <c r="F17" s="187" t="n"/>
      <c r="G17" s="187" t="n"/>
      <c r="H17" s="187" t="n"/>
      <c r="I17" s="187" t="n"/>
      <c r="J17" s="187" t="n"/>
      <c r="K17" s="187" t="n"/>
      <c r="L17" s="187" t="n"/>
      <c r="M17" s="187" t="n"/>
      <c r="N17" s="187" t="n"/>
      <c r="O17" s="187" t="n"/>
      <c r="P17" s="187" t="n"/>
    </row>
    <row r="18" ht="22" customHeight="1">
      <c r="A18" s="184" t="n"/>
      <c r="B18" s="184" t="n"/>
      <c r="C18" s="184" t="n"/>
      <c r="D18" s="184" t="n"/>
      <c r="E18" s="184" t="n"/>
      <c r="F18" s="184" t="n"/>
      <c r="G18" s="184" t="n"/>
      <c r="H18" s="184" t="n"/>
      <c r="I18" s="184" t="n"/>
      <c r="J18" s="184" t="n"/>
      <c r="K18" s="184" t="n"/>
      <c r="L18" s="184" t="n"/>
      <c r="M18" s="184" t="n"/>
      <c r="N18" s="184" t="n"/>
      <c r="O18" s="184" t="n"/>
      <c r="P18" s="184" t="n"/>
    </row>
    <row r="19" ht="22" customHeight="1">
      <c r="A19" s="187" t="n"/>
      <c r="B19" s="187" t="n"/>
      <c r="C19" s="187" t="n"/>
      <c r="D19" s="187" t="n"/>
      <c r="E19" s="187" t="n"/>
      <c r="F19" s="187" t="n"/>
      <c r="G19" s="187" t="n"/>
      <c r="H19" s="187" t="n"/>
      <c r="I19" s="187" t="n"/>
      <c r="J19" s="187" t="n"/>
      <c r="K19" s="187" t="n"/>
      <c r="L19" s="187" t="n"/>
      <c r="M19" s="187" t="n"/>
      <c r="N19" s="187" t="n"/>
      <c r="O19" s="187" t="n"/>
      <c r="P19" s="187" t="n"/>
    </row>
    <row r="20" ht="22" customHeight="1">
      <c r="A20" s="184" t="n"/>
      <c r="B20" s="184" t="n"/>
      <c r="C20" s="184" t="n"/>
      <c r="D20" s="184" t="n"/>
      <c r="E20" s="184" t="n"/>
      <c r="F20" s="184" t="n"/>
      <c r="G20" s="184" t="n"/>
      <c r="H20" s="184" t="n"/>
      <c r="I20" s="184" t="n"/>
      <c r="J20" s="184" t="n"/>
      <c r="K20" s="184" t="n"/>
      <c r="L20" s="184" t="n"/>
      <c r="M20" s="184" t="n"/>
      <c r="N20" s="184" t="n"/>
      <c r="O20" s="184" t="n"/>
      <c r="P20" s="184" t="n"/>
    </row>
    <row r="21" ht="22" customHeight="1">
      <c r="A21" s="187" t="n"/>
      <c r="B21" s="187" t="n"/>
      <c r="C21" s="187" t="n"/>
      <c r="D21" s="187" t="n"/>
      <c r="E21" s="187" t="n"/>
      <c r="F21" s="187" t="n"/>
      <c r="G21" s="187" t="n"/>
      <c r="H21" s="187" t="n"/>
      <c r="I21" s="187" t="n"/>
      <c r="J21" s="187" t="n"/>
      <c r="K21" s="187" t="n"/>
      <c r="L21" s="187" t="n"/>
      <c r="M21" s="187" t="n"/>
      <c r="N21" s="187" t="n"/>
      <c r="O21" s="187" t="n"/>
      <c r="P21" s="187" t="n"/>
    </row>
    <row r="22" ht="22" customHeight="1">
      <c r="A22" s="184" t="n"/>
      <c r="B22" s="184" t="n"/>
      <c r="C22" s="184" t="n"/>
      <c r="D22" s="184" t="n"/>
      <c r="E22" s="184" t="n"/>
      <c r="F22" s="184" t="n"/>
      <c r="G22" s="184" t="n"/>
      <c r="H22" s="184" t="n"/>
      <c r="I22" s="184" t="n"/>
      <c r="J22" s="184" t="n"/>
      <c r="K22" s="184" t="n"/>
      <c r="L22" s="184" t="n"/>
      <c r="M22" s="184" t="n"/>
      <c r="N22" s="184" t="n"/>
      <c r="O22" s="184" t="n"/>
      <c r="P22" s="184" t="n"/>
    </row>
    <row r="23" ht="22" customHeight="1">
      <c r="A23" s="187" t="n"/>
      <c r="B23" s="187" t="n"/>
      <c r="C23" s="187" t="n"/>
      <c r="D23" s="187" t="n"/>
      <c r="E23" s="187" t="n"/>
      <c r="F23" s="187" t="n"/>
      <c r="G23" s="187" t="n"/>
      <c r="H23" s="187" t="n"/>
      <c r="I23" s="187" t="n"/>
      <c r="J23" s="187" t="n"/>
      <c r="K23" s="187" t="n"/>
      <c r="L23" s="187" t="n"/>
      <c r="M23" s="187" t="n"/>
      <c r="N23" s="187" t="n"/>
      <c r="O23" s="187" t="n"/>
      <c r="P23" s="187" t="n"/>
    </row>
    <row r="24" ht="22" customHeight="1">
      <c r="A24" s="184" t="n"/>
      <c r="B24" s="184" t="n"/>
      <c r="C24" s="184" t="n"/>
      <c r="D24" s="184" t="n"/>
      <c r="E24" s="184" t="n"/>
      <c r="F24" s="184" t="n"/>
      <c r="G24" s="184" t="n"/>
      <c r="H24" s="184" t="n"/>
      <c r="I24" s="184" t="n"/>
      <c r="J24" s="184" t="n"/>
      <c r="K24" s="184" t="n"/>
      <c r="L24" s="184" t="n"/>
      <c r="M24" s="184" t="n"/>
      <c r="N24" s="184" t="n"/>
      <c r="O24" s="184" t="n"/>
      <c r="P24" s="184" t="n"/>
    </row>
    <row r="25" ht="22" customHeight="1">
      <c r="A25" s="187" t="n"/>
      <c r="B25" s="187" t="n"/>
      <c r="C25" s="187" t="n"/>
      <c r="D25" s="187" t="n"/>
      <c r="E25" s="187" t="n"/>
      <c r="F25" s="187" t="n"/>
      <c r="G25" s="187" t="n"/>
      <c r="H25" s="187" t="n"/>
      <c r="I25" s="187" t="n"/>
      <c r="J25" s="187" t="n"/>
      <c r="K25" s="187" t="n"/>
      <c r="L25" s="187" t="n"/>
      <c r="M25" s="187" t="n"/>
      <c r="N25" s="187" t="n"/>
      <c r="O25" s="187" t="n"/>
      <c r="P25" s="187" t="n"/>
    </row>
    <row r="26" ht="22" customHeight="1">
      <c r="A26" s="184" t="n"/>
      <c r="B26" s="184" t="n"/>
      <c r="C26" s="184" t="n"/>
      <c r="D26" s="184" t="n"/>
      <c r="E26" s="184" t="n"/>
      <c r="F26" s="184" t="n"/>
      <c r="G26" s="184" t="n"/>
      <c r="H26" s="184" t="n"/>
      <c r="I26" s="184" t="n"/>
      <c r="J26" s="184" t="n"/>
      <c r="K26" s="184" t="n"/>
      <c r="L26" s="184" t="n"/>
      <c r="M26" s="184" t="n"/>
      <c r="N26" s="184" t="n"/>
      <c r="O26" s="184" t="n"/>
      <c r="P26" s="184" t="n"/>
    </row>
    <row r="27" ht="22" customHeight="1">
      <c r="A27" s="187" t="n"/>
      <c r="B27" s="187" t="n"/>
      <c r="C27" s="187" t="n"/>
      <c r="D27" s="187" t="n"/>
      <c r="E27" s="187" t="n"/>
      <c r="F27" s="187" t="n"/>
      <c r="G27" s="187" t="n"/>
      <c r="H27" s="187" t="n"/>
      <c r="I27" s="187" t="n"/>
      <c r="J27" s="187" t="n"/>
      <c r="K27" s="187" t="n"/>
      <c r="L27" s="187" t="n"/>
      <c r="M27" s="187" t="n"/>
      <c r="N27" s="187" t="n"/>
      <c r="O27" s="187" t="n"/>
      <c r="P27" s="187" t="n"/>
    </row>
    <row r="28" ht="22" customHeight="1">
      <c r="A28" s="184" t="n"/>
      <c r="B28" s="184" t="n"/>
      <c r="C28" s="184" t="n"/>
      <c r="D28" s="184" t="n"/>
      <c r="E28" s="184" t="n"/>
      <c r="F28" s="184" t="n"/>
      <c r="G28" s="184" t="n"/>
      <c r="H28" s="184" t="n"/>
      <c r="I28" s="184" t="n"/>
      <c r="J28" s="184" t="n"/>
      <c r="K28" s="184" t="n"/>
      <c r="L28" s="184" t="n"/>
      <c r="M28" s="184" t="n"/>
      <c r="N28" s="184" t="n"/>
      <c r="O28" s="184" t="n"/>
      <c r="P28" s="184" t="n"/>
    </row>
    <row r="29" ht="22" customHeight="1">
      <c r="A29" s="187" t="n"/>
      <c r="B29" s="187" t="n"/>
      <c r="C29" s="187" t="n"/>
      <c r="D29" s="187" t="n"/>
      <c r="E29" s="187" t="n"/>
      <c r="F29" s="187" t="n"/>
      <c r="G29" s="187" t="n"/>
      <c r="H29" s="187" t="n"/>
      <c r="I29" s="187" t="n"/>
      <c r="J29" s="187" t="n"/>
      <c r="K29" s="187" t="n"/>
      <c r="L29" s="187" t="n"/>
      <c r="M29" s="187" t="n"/>
      <c r="N29" s="187" t="n"/>
      <c r="O29" s="187" t="n"/>
      <c r="P29" s="187" t="n"/>
    </row>
    <row r="30" ht="22" customHeight="1">
      <c r="A30" s="184" t="n"/>
      <c r="B30" s="184" t="n"/>
      <c r="C30" s="184" t="n"/>
      <c r="D30" s="184" t="n"/>
      <c r="E30" s="184" t="n"/>
      <c r="F30" s="184" t="n"/>
      <c r="G30" s="184" t="n"/>
      <c r="H30" s="184" t="n"/>
      <c r="I30" s="184" t="n"/>
      <c r="J30" s="184" t="n"/>
      <c r="K30" s="184" t="n"/>
      <c r="L30" s="184" t="n"/>
      <c r="M30" s="184" t="n"/>
      <c r="N30" s="184" t="n"/>
      <c r="O30" s="184" t="n"/>
      <c r="P30" s="184" t="n"/>
    </row>
    <row r="31" ht="22" customHeight="1">
      <c r="A31" s="187" t="n"/>
      <c r="B31" s="187" t="n"/>
      <c r="C31" s="187" t="n"/>
      <c r="D31" s="187" t="n"/>
      <c r="E31" s="187" t="n"/>
      <c r="F31" s="187" t="n"/>
      <c r="G31" s="187" t="n"/>
      <c r="H31" s="187" t="n"/>
      <c r="I31" s="187" t="n"/>
      <c r="J31" s="187" t="n"/>
      <c r="K31" s="187" t="n"/>
      <c r="L31" s="187" t="n"/>
      <c r="M31" s="187" t="n"/>
      <c r="N31" s="187" t="n"/>
      <c r="O31" s="187" t="n"/>
      <c r="P31" s="187" t="n"/>
    </row>
    <row r="32" ht="22" customHeight="1">
      <c r="A32" s="184" t="n"/>
      <c r="B32" s="184" t="n"/>
      <c r="C32" s="184" t="n"/>
      <c r="D32" s="184" t="n"/>
      <c r="E32" s="184" t="n"/>
      <c r="F32" s="184" t="n"/>
      <c r="G32" s="184" t="n"/>
      <c r="H32" s="184" t="n"/>
      <c r="I32" s="184" t="n"/>
      <c r="J32" s="184" t="n"/>
      <c r="K32" s="184" t="n"/>
      <c r="L32" s="184" t="n"/>
      <c r="M32" s="184" t="n"/>
      <c r="N32" s="184" t="n"/>
      <c r="O32" s="184" t="n"/>
      <c r="P32" s="184" t="n"/>
    </row>
    <row r="33" ht="22" customHeight="1">
      <c r="A33" s="187" t="n"/>
      <c r="B33" s="187" t="n"/>
      <c r="C33" s="187" t="n"/>
      <c r="D33" s="187" t="n"/>
      <c r="E33" s="187" t="n"/>
      <c r="F33" s="187" t="n"/>
      <c r="G33" s="187" t="n"/>
      <c r="H33" s="187" t="n"/>
      <c r="I33" s="187" t="n"/>
      <c r="J33" s="187" t="n"/>
      <c r="K33" s="187" t="n"/>
      <c r="L33" s="187" t="n"/>
      <c r="M33" s="187" t="n"/>
      <c r="N33" s="187" t="n"/>
      <c r="O33" s="187" t="n"/>
      <c r="P33" s="187" t="n"/>
    </row>
    <row r="34" ht="22" customHeight="1">
      <c r="A34" s="184" t="n"/>
      <c r="B34" s="184" t="n"/>
      <c r="C34" s="184" t="n"/>
      <c r="D34" s="184" t="n"/>
      <c r="E34" s="184" t="n"/>
      <c r="F34" s="184" t="n"/>
      <c r="G34" s="184" t="n"/>
      <c r="H34" s="184" t="n"/>
      <c r="I34" s="184" t="n"/>
      <c r="J34" s="184" t="n"/>
      <c r="K34" s="184" t="n"/>
      <c r="L34" s="184" t="n"/>
      <c r="M34" s="184" t="n"/>
      <c r="N34" s="184" t="n"/>
      <c r="O34" s="184" t="n"/>
      <c r="P34" s="184" t="n"/>
    </row>
    <row r="35" ht="22" customHeight="1">
      <c r="A35" s="187" t="n"/>
      <c r="B35" s="187" t="n"/>
      <c r="C35" s="187" t="n"/>
      <c r="D35" s="187" t="n"/>
      <c r="E35" s="187" t="n"/>
      <c r="F35" s="187" t="n"/>
      <c r="G35" s="187" t="n"/>
      <c r="H35" s="187" t="n"/>
      <c r="I35" s="187" t="n"/>
      <c r="J35" s="187" t="n"/>
      <c r="K35" s="187" t="n"/>
      <c r="L35" s="187" t="n"/>
      <c r="M35" s="187" t="n"/>
      <c r="N35" s="187" t="n"/>
      <c r="O35" s="187" t="n"/>
      <c r="P35" s="187" t="n"/>
    </row>
    <row r="36" ht="22" customHeight="1">
      <c r="A36" s="184" t="n"/>
      <c r="B36" s="184" t="n"/>
      <c r="C36" s="184" t="n"/>
      <c r="D36" s="184" t="n"/>
      <c r="E36" s="184" t="n"/>
      <c r="F36" s="184" t="n"/>
      <c r="G36" s="184" t="n"/>
      <c r="H36" s="184" t="n"/>
      <c r="I36" s="184" t="n"/>
      <c r="J36" s="184" t="n"/>
      <c r="K36" s="184" t="n"/>
      <c r="L36" s="184" t="n"/>
      <c r="M36" s="184" t="n"/>
      <c r="N36" s="184" t="n"/>
      <c r="O36" s="184" t="n"/>
      <c r="P36" s="184" t="n"/>
    </row>
    <row r="37" ht="22" customHeight="1">
      <c r="A37" s="187" t="n"/>
      <c r="B37" s="187" t="n"/>
      <c r="C37" s="187" t="n"/>
      <c r="D37" s="187" t="n"/>
      <c r="E37" s="187" t="n"/>
      <c r="F37" s="187" t="n"/>
      <c r="G37" s="187" t="n"/>
      <c r="H37" s="187" t="n"/>
      <c r="I37" s="187" t="n"/>
      <c r="J37" s="187" t="n"/>
      <c r="K37" s="187" t="n"/>
      <c r="L37" s="187" t="n"/>
      <c r="M37" s="187" t="n"/>
      <c r="N37" s="187" t="n"/>
      <c r="O37" s="187" t="n"/>
      <c r="P37" s="187" t="n"/>
    </row>
    <row r="38" ht="22" customHeight="1">
      <c r="A38" s="184" t="n"/>
      <c r="B38" s="184" t="n"/>
      <c r="C38" s="184" t="n"/>
      <c r="D38" s="184" t="n"/>
      <c r="E38" s="184" t="n"/>
      <c r="F38" s="184" t="n"/>
      <c r="G38" s="184" t="n"/>
      <c r="H38" s="184" t="n"/>
      <c r="I38" s="184" t="n"/>
      <c r="J38" s="184" t="n"/>
      <c r="K38" s="184" t="n"/>
      <c r="L38" s="184" t="n"/>
      <c r="M38" s="184" t="n"/>
      <c r="N38" s="184" t="n"/>
      <c r="O38" s="184" t="n"/>
      <c r="P38" s="184" t="n"/>
    </row>
    <row r="39" ht="22" customHeight="1">
      <c r="A39" s="187" t="n"/>
      <c r="B39" s="187" t="n"/>
      <c r="C39" s="187" t="n"/>
      <c r="D39" s="187" t="n"/>
      <c r="E39" s="187" t="n"/>
      <c r="F39" s="187" t="n"/>
      <c r="G39" s="187" t="n"/>
      <c r="H39" s="187" t="n"/>
      <c r="I39" s="187" t="n"/>
      <c r="J39" s="187" t="n"/>
      <c r="K39" s="187" t="n"/>
      <c r="L39" s="187" t="n"/>
      <c r="M39" s="187" t="n"/>
      <c r="N39" s="187" t="n"/>
      <c r="O39" s="187" t="n"/>
      <c r="P39" s="187" t="n"/>
    </row>
    <row r="40" ht="22" customHeight="1">
      <c r="A40" s="184" t="n"/>
      <c r="B40" s="184" t="n"/>
      <c r="C40" s="184" t="n"/>
      <c r="D40" s="184" t="n"/>
      <c r="E40" s="184" t="n"/>
      <c r="F40" s="184" t="n"/>
      <c r="G40" s="184" t="n"/>
      <c r="H40" s="184" t="n"/>
      <c r="I40" s="184" t="n"/>
      <c r="J40" s="184" t="n"/>
      <c r="K40" s="184" t="n"/>
      <c r="L40" s="184" t="n"/>
      <c r="M40" s="184" t="n"/>
      <c r="N40" s="184" t="n"/>
      <c r="O40" s="184" t="n"/>
      <c r="P40" s="184" t="n"/>
    </row>
    <row r="41" ht="22" customHeight="1">
      <c r="A41" s="187" t="n"/>
      <c r="B41" s="187" t="n"/>
      <c r="C41" s="187" t="n"/>
      <c r="D41" s="187" t="n"/>
      <c r="E41" s="187" t="n"/>
      <c r="F41" s="187" t="n"/>
      <c r="G41" s="187" t="n"/>
      <c r="H41" s="187" t="n"/>
      <c r="I41" s="187" t="n"/>
      <c r="J41" s="187" t="n"/>
      <c r="K41" s="187" t="n"/>
      <c r="L41" s="187" t="n"/>
      <c r="M41" s="187" t="n"/>
      <c r="N41" s="187" t="n"/>
      <c r="O41" s="187" t="n"/>
      <c r="P41" s="187" t="n"/>
    </row>
    <row r="42" ht="22" customHeight="1">
      <c r="A42" s="184" t="n"/>
      <c r="B42" s="184" t="n"/>
      <c r="C42" s="184" t="n"/>
      <c r="D42" s="184" t="n"/>
      <c r="E42" s="184" t="n"/>
      <c r="F42" s="184" t="n"/>
      <c r="G42" s="184" t="n"/>
      <c r="H42" s="184" t="n"/>
      <c r="I42" s="184" t="n"/>
      <c r="J42" s="184" t="n"/>
      <c r="K42" s="184" t="n"/>
      <c r="L42" s="184" t="n"/>
      <c r="M42" s="184" t="n"/>
      <c r="N42" s="184" t="n"/>
      <c r="O42" s="184" t="n"/>
      <c r="P42" s="184" t="n"/>
    </row>
    <row r="43" ht="22" customHeight="1">
      <c r="A43" s="187" t="n"/>
      <c r="B43" s="187" t="n"/>
      <c r="C43" s="187" t="n"/>
      <c r="D43" s="187" t="n"/>
      <c r="E43" s="187" t="n"/>
      <c r="F43" s="187" t="n"/>
      <c r="G43" s="187" t="n"/>
      <c r="H43" s="187" t="n"/>
      <c r="I43" s="187" t="n"/>
      <c r="J43" s="187" t="n"/>
      <c r="K43" s="187" t="n"/>
      <c r="L43" s="187" t="n"/>
      <c r="M43" s="187" t="n"/>
      <c r="N43" s="187" t="n"/>
      <c r="O43" s="187" t="n"/>
      <c r="P43" s="187" t="n"/>
    </row>
    <row r="44" ht="22" customHeight="1">
      <c r="A44" s="184" t="n"/>
      <c r="B44" s="184" t="n"/>
      <c r="C44" s="184" t="n"/>
      <c r="D44" s="184" t="n"/>
      <c r="E44" s="184" t="n"/>
      <c r="F44" s="184" t="n"/>
      <c r="G44" s="184" t="n"/>
      <c r="H44" s="184" t="n"/>
      <c r="I44" s="184" t="n"/>
      <c r="J44" s="184" t="n"/>
      <c r="K44" s="184" t="n"/>
      <c r="L44" s="184" t="n"/>
      <c r="M44" s="184" t="n"/>
      <c r="N44" s="184" t="n"/>
      <c r="O44" s="184" t="n"/>
      <c r="P44" s="184" t="n"/>
    </row>
    <row r="45" ht="22" customHeight="1">
      <c r="A45" s="187" t="n"/>
      <c r="B45" s="187" t="n"/>
      <c r="C45" s="187" t="n"/>
      <c r="D45" s="187" t="n"/>
      <c r="E45" s="187" t="n"/>
      <c r="F45" s="187" t="n"/>
      <c r="G45" s="187" t="n"/>
      <c r="H45" s="187" t="n"/>
      <c r="I45" s="187" t="n"/>
      <c r="J45" s="187" t="n"/>
      <c r="K45" s="187" t="n"/>
      <c r="L45" s="187" t="n"/>
      <c r="M45" s="187" t="n"/>
      <c r="N45" s="187" t="n"/>
      <c r="O45" s="187" t="n"/>
      <c r="P45" s="187" t="n"/>
    </row>
    <row r="46" ht="22" customHeight="1">
      <c r="A46" s="184" t="n"/>
      <c r="B46" s="184" t="n"/>
      <c r="C46" s="184" t="n"/>
      <c r="D46" s="184" t="n"/>
      <c r="E46" s="184" t="n"/>
      <c r="F46" s="184" t="n"/>
      <c r="G46" s="184" t="n"/>
      <c r="H46" s="184" t="n"/>
      <c r="I46" s="184" t="n"/>
      <c r="J46" s="184" t="n"/>
      <c r="K46" s="184" t="n"/>
      <c r="L46" s="184" t="n"/>
      <c r="M46" s="184" t="n"/>
      <c r="N46" s="184" t="n"/>
      <c r="O46" s="184" t="n"/>
      <c r="P46" s="184" t="n"/>
    </row>
    <row r="47" ht="22" customHeight="1">
      <c r="A47" s="187" t="n"/>
      <c r="B47" s="187" t="n"/>
      <c r="C47" s="187" t="n"/>
      <c r="D47" s="187" t="n"/>
      <c r="E47" s="187" t="n"/>
      <c r="F47" s="187" t="n"/>
      <c r="G47" s="187" t="n"/>
      <c r="H47" s="187" t="n"/>
      <c r="I47" s="187" t="n"/>
      <c r="J47" s="187" t="n"/>
      <c r="K47" s="187" t="n"/>
      <c r="L47" s="187" t="n"/>
      <c r="M47" s="187" t="n"/>
      <c r="N47" s="187" t="n"/>
      <c r="O47" s="187" t="n"/>
      <c r="P47" s="187" t="n"/>
    </row>
    <row r="48" ht="22" customHeight="1">
      <c r="A48" s="184" t="n"/>
      <c r="B48" s="184" t="n"/>
      <c r="C48" s="184" t="n"/>
      <c r="D48" s="184" t="n"/>
      <c r="E48" s="184" t="n"/>
      <c r="F48" s="184" t="n"/>
      <c r="G48" s="184" t="n"/>
      <c r="H48" s="184" t="n"/>
      <c r="I48" s="184" t="n"/>
      <c r="J48" s="184" t="n"/>
      <c r="K48" s="184" t="n"/>
      <c r="L48" s="184" t="n"/>
      <c r="M48" s="184" t="n"/>
      <c r="N48" s="184" t="n"/>
      <c r="O48" s="184" t="n"/>
      <c r="P48" s="184" t="n"/>
    </row>
    <row r="49" ht="22" customHeight="1">
      <c r="A49" s="187" t="n"/>
      <c r="B49" s="187" t="n"/>
      <c r="C49" s="187" t="n"/>
      <c r="D49" s="187" t="n"/>
      <c r="E49" s="187" t="n"/>
      <c r="F49" s="187" t="n"/>
      <c r="G49" s="187" t="n"/>
      <c r="H49" s="187" t="n"/>
      <c r="I49" s="187" t="n"/>
      <c r="J49" s="187" t="n"/>
      <c r="K49" s="187" t="n"/>
      <c r="L49" s="187" t="n"/>
      <c r="M49" s="187" t="n"/>
      <c r="N49" s="187" t="n"/>
      <c r="O49" s="187" t="n"/>
      <c r="P49" s="187" t="n"/>
    </row>
    <row r="50" ht="22" customHeight="1">
      <c r="A50" s="184" t="n"/>
      <c r="B50" s="184" t="n"/>
      <c r="C50" s="184" t="n"/>
      <c r="D50" s="184" t="n"/>
      <c r="E50" s="184" t="n"/>
      <c r="F50" s="184" t="n"/>
      <c r="G50" s="184" t="n"/>
      <c r="H50" s="184" t="n"/>
      <c r="I50" s="184" t="n"/>
      <c r="J50" s="184" t="n"/>
      <c r="K50" s="184" t="n"/>
      <c r="L50" s="184" t="n"/>
      <c r="M50" s="184" t="n"/>
      <c r="N50" s="184" t="n"/>
      <c r="O50" s="184" t="n"/>
      <c r="P50" s="184" t="n"/>
    </row>
    <row r="51" ht="22" customHeight="1">
      <c r="A51" s="187" t="n"/>
      <c r="B51" s="187" t="n"/>
      <c r="C51" s="187" t="n"/>
      <c r="D51" s="187" t="n"/>
      <c r="E51" s="187" t="n"/>
      <c r="F51" s="187" t="n"/>
      <c r="G51" s="187" t="n"/>
      <c r="H51" s="187" t="n"/>
      <c r="I51" s="187" t="n"/>
      <c r="J51" s="187" t="n"/>
      <c r="K51" s="187" t="n"/>
      <c r="L51" s="187" t="n"/>
      <c r="M51" s="187" t="n"/>
      <c r="N51" s="187" t="n"/>
      <c r="O51" s="187" t="n"/>
      <c r="P51" s="187" t="n"/>
    </row>
    <row r="52" ht="22" customHeight="1">
      <c r="A52" s="184" t="n"/>
      <c r="B52" s="184" t="n"/>
      <c r="C52" s="184" t="n"/>
      <c r="D52" s="184" t="n"/>
      <c r="E52" s="184" t="n"/>
      <c r="F52" s="184" t="n"/>
      <c r="G52" s="184" t="n"/>
      <c r="H52" s="184" t="n"/>
      <c r="I52" s="184" t="n"/>
      <c r="J52" s="184" t="n"/>
      <c r="K52" s="184" t="n"/>
      <c r="L52" s="184" t="n"/>
      <c r="M52" s="184" t="n"/>
      <c r="N52" s="184" t="n"/>
      <c r="O52" s="184" t="n"/>
      <c r="P52" s="184" t="n"/>
    </row>
    <row r="53" ht="22" customHeight="1">
      <c r="A53" s="187" t="n"/>
      <c r="B53" s="187" t="n"/>
      <c r="C53" s="187" t="n"/>
      <c r="D53" s="187" t="n"/>
      <c r="E53" s="187" t="n"/>
      <c r="F53" s="187" t="n"/>
      <c r="G53" s="187" t="n"/>
      <c r="H53" s="187" t="n"/>
      <c r="I53" s="187" t="n"/>
      <c r="J53" s="187" t="n"/>
      <c r="K53" s="187" t="n"/>
      <c r="L53" s="187" t="n"/>
      <c r="M53" s="187" t="n"/>
      <c r="N53" s="187" t="n"/>
      <c r="O53" s="187" t="n"/>
      <c r="P53" s="187" t="n"/>
    </row>
    <row r="54" ht="22" customHeight="1">
      <c r="A54" s="184" t="n"/>
      <c r="B54" s="184" t="n"/>
      <c r="C54" s="184" t="n"/>
      <c r="D54" s="184" t="n"/>
      <c r="E54" s="184" t="n"/>
      <c r="F54" s="184" t="n"/>
      <c r="G54" s="184" t="n"/>
      <c r="H54" s="184" t="n"/>
      <c r="I54" s="184" t="n"/>
      <c r="J54" s="184" t="n"/>
      <c r="K54" s="184" t="n"/>
      <c r="L54" s="184" t="n"/>
      <c r="M54" s="184" t="n"/>
      <c r="N54" s="184" t="n"/>
      <c r="O54" s="184" t="n"/>
      <c r="P54" s="184" t="n"/>
    </row>
    <row r="55" ht="22" customHeight="1">
      <c r="A55" s="187" t="n"/>
      <c r="B55" s="187" t="n"/>
      <c r="C55" s="187" t="n"/>
      <c r="D55" s="187" t="n"/>
      <c r="E55" s="187" t="n"/>
      <c r="F55" s="187" t="n"/>
      <c r="G55" s="187" t="n"/>
      <c r="H55" s="187" t="n"/>
      <c r="I55" s="187" t="n"/>
      <c r="J55" s="187" t="n"/>
      <c r="K55" s="187" t="n"/>
      <c r="L55" s="187" t="n"/>
      <c r="M55" s="187" t="n"/>
      <c r="N55" s="187" t="n"/>
      <c r="O55" s="187" t="n"/>
      <c r="P55" s="187" t="n"/>
    </row>
    <row r="56" ht="22" customHeight="1">
      <c r="A56" s="184" t="n"/>
      <c r="B56" s="184" t="n"/>
      <c r="C56" s="184" t="n"/>
      <c r="D56" s="184" t="n"/>
      <c r="E56" s="184" t="n"/>
      <c r="F56" s="184" t="n"/>
      <c r="G56" s="184" t="n"/>
      <c r="H56" s="184" t="n"/>
      <c r="I56" s="184" t="n"/>
      <c r="J56" s="184" t="n"/>
      <c r="K56" s="184" t="n"/>
      <c r="L56" s="184" t="n"/>
      <c r="M56" s="184" t="n"/>
      <c r="N56" s="184" t="n"/>
      <c r="O56" s="184" t="n"/>
      <c r="P56" s="184" t="n"/>
    </row>
    <row r="57" ht="22" customHeight="1">
      <c r="A57" s="187" t="n"/>
      <c r="B57" s="187" t="n"/>
      <c r="C57" s="187" t="n"/>
      <c r="D57" s="187" t="n"/>
      <c r="E57" s="187" t="n"/>
      <c r="F57" s="187" t="n"/>
      <c r="G57" s="187" t="n"/>
      <c r="H57" s="187" t="n"/>
      <c r="I57" s="187" t="n"/>
      <c r="J57" s="187" t="n"/>
      <c r="K57" s="187" t="n"/>
      <c r="L57" s="187" t="n"/>
      <c r="M57" s="187" t="n"/>
      <c r="N57" s="187" t="n"/>
      <c r="O57" s="187" t="n"/>
      <c r="P57" s="187" t="n"/>
    </row>
    <row r="58" ht="22" customHeight="1">
      <c r="A58" s="184" t="n"/>
      <c r="B58" s="184" t="n"/>
      <c r="C58" s="184" t="n"/>
      <c r="D58" s="184" t="n"/>
      <c r="E58" s="184" t="n"/>
      <c r="F58" s="184" t="n"/>
      <c r="G58" s="184" t="n"/>
      <c r="H58" s="184" t="n"/>
      <c r="I58" s="184" t="n"/>
      <c r="J58" s="184" t="n"/>
      <c r="K58" s="184" t="n"/>
      <c r="L58" s="184" t="n"/>
      <c r="M58" s="184" t="n"/>
      <c r="N58" s="184" t="n"/>
      <c r="O58" s="184" t="n"/>
      <c r="P58" s="184" t="n"/>
    </row>
    <row r="59" ht="22" customHeight="1">
      <c r="A59" s="187" t="n"/>
      <c r="B59" s="187" t="n"/>
      <c r="C59" s="187" t="n"/>
      <c r="D59" s="187" t="n"/>
      <c r="E59" s="187" t="n"/>
      <c r="F59" s="187" t="n"/>
      <c r="G59" s="187" t="n"/>
      <c r="H59" s="187" t="n"/>
      <c r="I59" s="187" t="n"/>
      <c r="J59" s="187" t="n"/>
      <c r="K59" s="187" t="n"/>
      <c r="L59" s="187" t="n"/>
      <c r="M59" s="187" t="n"/>
      <c r="N59" s="187" t="n"/>
      <c r="O59" s="187" t="n"/>
      <c r="P59" s="187" t="n"/>
    </row>
    <row r="60" ht="22" customHeight="1">
      <c r="A60" s="184" t="n"/>
      <c r="B60" s="184" t="n"/>
      <c r="C60" s="184" t="n"/>
      <c r="D60" s="184" t="n"/>
      <c r="E60" s="184" t="n"/>
      <c r="F60" s="184" t="n"/>
      <c r="G60" s="184" t="n"/>
      <c r="H60" s="184" t="n"/>
      <c r="I60" s="184" t="n"/>
      <c r="J60" s="184" t="n"/>
      <c r="K60" s="184" t="n"/>
      <c r="L60" s="184" t="n"/>
      <c r="M60" s="184" t="n"/>
      <c r="N60" s="184" t="n"/>
      <c r="O60" s="184" t="n"/>
      <c r="P60" s="184" t="n"/>
    </row>
    <row r="61" ht="22" customHeight="1">
      <c r="A61" s="187" t="n"/>
      <c r="B61" s="187" t="n"/>
      <c r="C61" s="187" t="n"/>
      <c r="D61" s="187" t="n"/>
      <c r="E61" s="187" t="n"/>
      <c r="F61" s="187" t="n"/>
      <c r="G61" s="187" t="n"/>
      <c r="H61" s="187" t="n"/>
      <c r="I61" s="187" t="n"/>
      <c r="J61" s="187" t="n"/>
      <c r="K61" s="187" t="n"/>
      <c r="L61" s="187" t="n"/>
      <c r="M61" s="187" t="n"/>
      <c r="N61" s="187" t="n"/>
      <c r="O61" s="187" t="n"/>
      <c r="P61" s="187" t="n"/>
    </row>
    <row r="62" ht="22" customHeight="1">
      <c r="A62" s="184" t="n"/>
      <c r="B62" s="184" t="n"/>
      <c r="C62" s="184" t="n"/>
      <c r="D62" s="184" t="n"/>
      <c r="E62" s="184" t="n"/>
      <c r="F62" s="184" t="n"/>
      <c r="G62" s="184" t="n"/>
      <c r="H62" s="184" t="n"/>
      <c r="I62" s="184" t="n"/>
      <c r="J62" s="184" t="n"/>
      <c r="K62" s="184" t="n"/>
      <c r="L62" s="184" t="n"/>
      <c r="M62" s="184" t="n"/>
      <c r="N62" s="184" t="n"/>
      <c r="O62" s="184" t="n"/>
      <c r="P62" s="184" t="n"/>
    </row>
    <row r="63" ht="22" customHeight="1">
      <c r="A63" s="187" t="n"/>
      <c r="B63" s="187" t="n"/>
      <c r="C63" s="187" t="n"/>
      <c r="D63" s="187" t="n"/>
      <c r="E63" s="187" t="n"/>
      <c r="F63" s="187" t="n"/>
      <c r="G63" s="187" t="n"/>
      <c r="H63" s="187" t="n"/>
      <c r="I63" s="187" t="n"/>
      <c r="J63" s="187" t="n"/>
      <c r="K63" s="187" t="n"/>
      <c r="L63" s="187" t="n"/>
      <c r="M63" s="187" t="n"/>
      <c r="N63" s="187" t="n"/>
      <c r="O63" s="187" t="n"/>
      <c r="P63" s="187" t="n"/>
    </row>
    <row r="64" ht="22" customHeight="1">
      <c r="A64" s="184" t="n"/>
      <c r="B64" s="184" t="n"/>
      <c r="C64" s="184" t="n"/>
      <c r="D64" s="184" t="n"/>
      <c r="E64" s="184" t="n"/>
      <c r="F64" s="184" t="n"/>
      <c r="G64" s="184" t="n"/>
      <c r="H64" s="184" t="n"/>
      <c r="I64" s="184" t="n"/>
      <c r="J64" s="184" t="n"/>
      <c r="K64" s="184" t="n"/>
      <c r="L64" s="184" t="n"/>
      <c r="M64" s="184" t="n"/>
      <c r="N64" s="184" t="n"/>
      <c r="O64" s="184" t="n"/>
      <c r="P64" s="184" t="n"/>
    </row>
    <row r="65" ht="22" customHeight="1">
      <c r="A65" s="187" t="n"/>
      <c r="B65" s="187" t="n"/>
      <c r="C65" s="187" t="n"/>
      <c r="D65" s="187" t="n"/>
      <c r="E65" s="187" t="n"/>
      <c r="F65" s="187" t="n"/>
      <c r="G65" s="187" t="n"/>
      <c r="H65" s="187" t="n"/>
      <c r="I65" s="187" t="n"/>
      <c r="J65" s="187" t="n"/>
      <c r="K65" s="187" t="n"/>
      <c r="L65" s="187" t="n"/>
      <c r="M65" s="187" t="n"/>
      <c r="N65" s="187" t="n"/>
      <c r="O65" s="187" t="n"/>
      <c r="P65" s="187" t="n"/>
    </row>
    <row r="66" ht="22" customHeight="1">
      <c r="A66" s="184" t="n"/>
      <c r="B66" s="184" t="n"/>
      <c r="C66" s="184" t="n"/>
      <c r="D66" s="184" t="n"/>
      <c r="E66" s="184" t="n"/>
      <c r="F66" s="184" t="n"/>
      <c r="G66" s="184" t="n"/>
      <c r="H66" s="184" t="n"/>
      <c r="I66" s="184" t="n"/>
      <c r="J66" s="184" t="n"/>
      <c r="K66" s="184" t="n"/>
      <c r="L66" s="184" t="n"/>
      <c r="M66" s="184" t="n"/>
      <c r="N66" s="184" t="n"/>
      <c r="O66" s="184" t="n"/>
      <c r="P66" s="184" t="n"/>
    </row>
    <row r="67" ht="22" customHeight="1">
      <c r="A67" s="187" t="n"/>
      <c r="B67" s="187" t="n"/>
      <c r="C67" s="187" t="n"/>
      <c r="D67" s="187" t="n"/>
      <c r="E67" s="187" t="n"/>
      <c r="F67" s="187" t="n"/>
      <c r="G67" s="187" t="n"/>
      <c r="H67" s="187" t="n"/>
      <c r="I67" s="187" t="n"/>
      <c r="J67" s="187" t="n"/>
      <c r="K67" s="187" t="n"/>
      <c r="L67" s="187" t="n"/>
      <c r="M67" s="187" t="n"/>
      <c r="N67" s="187" t="n"/>
      <c r="O67" s="187" t="n"/>
      <c r="P67" s="187" t="n"/>
    </row>
    <row r="68" ht="22" customHeight="1">
      <c r="A68" s="184" t="n"/>
      <c r="B68" s="184" t="n"/>
      <c r="C68" s="184" t="n"/>
      <c r="D68" s="184" t="n"/>
      <c r="E68" s="184" t="n"/>
      <c r="F68" s="184" t="n"/>
      <c r="G68" s="184" t="n"/>
      <c r="H68" s="184" t="n"/>
      <c r="I68" s="184" t="n"/>
      <c r="J68" s="184" t="n"/>
      <c r="K68" s="184" t="n"/>
      <c r="L68" s="184" t="n"/>
      <c r="M68" s="184" t="n"/>
      <c r="N68" s="184" t="n"/>
      <c r="O68" s="184" t="n"/>
      <c r="P68" s="184" t="n"/>
    </row>
    <row r="69" ht="22" customHeight="1">
      <c r="A69" s="187" t="n"/>
      <c r="B69" s="187" t="n"/>
      <c r="C69" s="187" t="n"/>
      <c r="D69" s="187" t="n"/>
      <c r="E69" s="187" t="n"/>
      <c r="F69" s="187" t="n"/>
      <c r="G69" s="187" t="n"/>
      <c r="H69" s="187" t="n"/>
      <c r="I69" s="187" t="n"/>
      <c r="J69" s="187" t="n"/>
      <c r="K69" s="187" t="n"/>
      <c r="L69" s="187" t="n"/>
      <c r="M69" s="187" t="n"/>
      <c r="N69" s="187" t="n"/>
      <c r="O69" s="187" t="n"/>
      <c r="P69" s="187" t="n"/>
    </row>
    <row r="70" ht="22" customHeight="1">
      <c r="A70" s="184" t="n"/>
      <c r="B70" s="184" t="n"/>
      <c r="C70" s="184" t="n"/>
      <c r="D70" s="184" t="n"/>
      <c r="E70" s="184" t="n"/>
      <c r="F70" s="184" t="n"/>
      <c r="G70" s="184" t="n"/>
      <c r="H70" s="184" t="n"/>
      <c r="I70" s="184" t="n"/>
      <c r="J70" s="184" t="n"/>
      <c r="K70" s="184" t="n"/>
      <c r="L70" s="184" t="n"/>
      <c r="M70" s="184" t="n"/>
      <c r="N70" s="184" t="n"/>
      <c r="O70" s="184" t="n"/>
      <c r="P70" s="184" t="n"/>
    </row>
    <row r="71" ht="22" customHeight="1">
      <c r="A71" s="187" t="n"/>
      <c r="B71" s="187" t="n"/>
      <c r="C71" s="187" t="n"/>
      <c r="D71" s="187" t="n"/>
      <c r="E71" s="187" t="n"/>
      <c r="F71" s="187" t="n"/>
      <c r="G71" s="187" t="n"/>
      <c r="H71" s="187" t="n"/>
      <c r="I71" s="187" t="n"/>
      <c r="J71" s="187" t="n"/>
      <c r="K71" s="187" t="n"/>
      <c r="L71" s="187" t="n"/>
      <c r="M71" s="187" t="n"/>
      <c r="N71" s="187" t="n"/>
      <c r="O71" s="187" t="n"/>
      <c r="P71" s="187" t="n"/>
    </row>
    <row r="72" ht="22" customHeight="1">
      <c r="A72" s="184" t="n"/>
      <c r="B72" s="184" t="n"/>
      <c r="C72" s="184" t="n"/>
      <c r="D72" s="184" t="n"/>
      <c r="E72" s="184" t="n"/>
      <c r="F72" s="184" t="n"/>
      <c r="G72" s="184" t="n"/>
      <c r="H72" s="184" t="n"/>
      <c r="I72" s="184" t="n"/>
      <c r="J72" s="184" t="n"/>
      <c r="K72" s="184" t="n"/>
      <c r="L72" s="184" t="n"/>
      <c r="M72" s="184" t="n"/>
      <c r="N72" s="184" t="n"/>
      <c r="O72" s="184" t="n"/>
      <c r="P72" s="184" t="n"/>
    </row>
    <row r="73" ht="22" customHeight="1">
      <c r="A73" s="187" t="n"/>
      <c r="B73" s="187" t="n"/>
      <c r="C73" s="187" t="n"/>
      <c r="D73" s="187" t="n"/>
      <c r="E73" s="187" t="n"/>
      <c r="F73" s="187" t="n"/>
      <c r="G73" s="187" t="n"/>
      <c r="H73" s="187" t="n"/>
      <c r="I73" s="187" t="n"/>
      <c r="J73" s="187" t="n"/>
      <c r="K73" s="187" t="n"/>
      <c r="L73" s="187" t="n"/>
      <c r="M73" s="187" t="n"/>
      <c r="N73" s="187" t="n"/>
      <c r="O73" s="187" t="n"/>
      <c r="P73" s="187" t="n"/>
    </row>
    <row r="74" ht="22" customHeight="1">
      <c r="A74" s="184" t="n"/>
      <c r="B74" s="184" t="n"/>
      <c r="C74" s="184" t="n"/>
      <c r="D74" s="184" t="n"/>
      <c r="E74" s="184" t="n"/>
      <c r="F74" s="184" t="n"/>
      <c r="G74" s="184" t="n"/>
      <c r="H74" s="184" t="n"/>
      <c r="I74" s="184" t="n"/>
      <c r="J74" s="184" t="n"/>
      <c r="K74" s="184" t="n"/>
      <c r="L74" s="184" t="n"/>
      <c r="M74" s="184" t="n"/>
      <c r="N74" s="184" t="n"/>
      <c r="O74" s="184" t="n"/>
      <c r="P74" s="184" t="n"/>
    </row>
    <row r="75" ht="22" customHeight="1">
      <c r="A75" s="187" t="n"/>
      <c r="B75" s="187" t="n"/>
      <c r="C75" s="187" t="n"/>
      <c r="D75" s="187" t="n"/>
      <c r="E75" s="187" t="n"/>
      <c r="F75" s="187" t="n"/>
      <c r="G75" s="187" t="n"/>
      <c r="H75" s="187" t="n"/>
      <c r="I75" s="187" t="n"/>
      <c r="J75" s="187" t="n"/>
      <c r="K75" s="187" t="n"/>
      <c r="L75" s="187" t="n"/>
      <c r="M75" s="187" t="n"/>
      <c r="N75" s="187" t="n"/>
      <c r="O75" s="187" t="n"/>
      <c r="P75" s="187" t="n"/>
    </row>
    <row r="76" ht="22" customHeight="1">
      <c r="A76" s="184" t="n"/>
      <c r="B76" s="184" t="n"/>
      <c r="C76" s="184" t="n"/>
      <c r="D76" s="184" t="n"/>
      <c r="E76" s="184" t="n"/>
      <c r="F76" s="184" t="n"/>
      <c r="G76" s="184" t="n"/>
      <c r="H76" s="184" t="n"/>
      <c r="I76" s="184" t="n"/>
      <c r="J76" s="184" t="n"/>
      <c r="K76" s="184" t="n"/>
      <c r="L76" s="184" t="n"/>
      <c r="M76" s="184" t="n"/>
      <c r="N76" s="184" t="n"/>
      <c r="O76" s="184" t="n"/>
      <c r="P76" s="184" t="n"/>
    </row>
    <row r="77" ht="22" customHeight="1">
      <c r="A77" s="187" t="n"/>
      <c r="B77" s="187" t="n"/>
      <c r="C77" s="187" t="n"/>
      <c r="D77" s="187" t="n"/>
      <c r="E77" s="187" t="n"/>
      <c r="F77" s="187" t="n"/>
      <c r="G77" s="187" t="n"/>
      <c r="H77" s="187" t="n"/>
      <c r="I77" s="187" t="n"/>
      <c r="J77" s="187" t="n"/>
      <c r="K77" s="187" t="n"/>
      <c r="L77" s="187" t="n"/>
      <c r="M77" s="187" t="n"/>
      <c r="N77" s="187" t="n"/>
      <c r="O77" s="187" t="n"/>
      <c r="P77" s="187" t="n"/>
    </row>
    <row r="78" ht="22" customHeight="1">
      <c r="A78" s="184" t="n"/>
      <c r="B78" s="184" t="n"/>
      <c r="C78" s="184" t="n"/>
      <c r="D78" s="184" t="n"/>
      <c r="E78" s="184" t="n"/>
      <c r="F78" s="184" t="n"/>
      <c r="G78" s="184" t="n"/>
      <c r="H78" s="184" t="n"/>
      <c r="I78" s="184" t="n"/>
      <c r="J78" s="184" t="n"/>
      <c r="K78" s="184" t="n"/>
      <c r="L78" s="184" t="n"/>
      <c r="M78" s="184" t="n"/>
      <c r="N78" s="184" t="n"/>
      <c r="O78" s="184" t="n"/>
      <c r="P78" s="184" t="n"/>
    </row>
    <row r="79" ht="22" customHeight="1">
      <c r="A79" s="187" t="n"/>
      <c r="B79" s="187" t="n"/>
      <c r="C79" s="187" t="n"/>
      <c r="D79" s="187" t="n"/>
      <c r="E79" s="187" t="n"/>
      <c r="F79" s="187" t="n"/>
      <c r="G79" s="187" t="n"/>
      <c r="H79" s="187" t="n"/>
      <c r="I79" s="187" t="n"/>
      <c r="J79" s="187" t="n"/>
      <c r="K79" s="187" t="n"/>
      <c r="L79" s="187" t="n"/>
      <c r="M79" s="187" t="n"/>
      <c r="N79" s="187" t="n"/>
      <c r="O79" s="187" t="n"/>
      <c r="P79" s="187" t="n"/>
    </row>
    <row r="80" ht="22" customHeight="1">
      <c r="A80" s="184" t="n"/>
      <c r="B80" s="184" t="n"/>
      <c r="C80" s="184" t="n"/>
      <c r="D80" s="184" t="n"/>
      <c r="E80" s="184" t="n"/>
      <c r="F80" s="184" t="n"/>
      <c r="G80" s="184" t="n"/>
      <c r="H80" s="184" t="n"/>
      <c r="I80" s="184" t="n"/>
      <c r="J80" s="184" t="n"/>
      <c r="K80" s="184" t="n"/>
      <c r="L80" s="184" t="n"/>
      <c r="M80" s="184" t="n"/>
      <c r="N80" s="184" t="n"/>
      <c r="O80" s="184" t="n"/>
      <c r="P80" s="184" t="n"/>
    </row>
    <row r="81" ht="22" customHeight="1">
      <c r="A81" s="187" t="n"/>
      <c r="B81" s="187" t="n"/>
      <c r="C81" s="187" t="n"/>
      <c r="D81" s="187" t="n"/>
      <c r="E81" s="187" t="n"/>
      <c r="F81" s="187" t="n"/>
      <c r="G81" s="187" t="n"/>
      <c r="H81" s="187" t="n"/>
      <c r="I81" s="187" t="n"/>
      <c r="J81" s="187" t="n"/>
      <c r="K81" s="187" t="n"/>
      <c r="L81" s="187" t="n"/>
      <c r="M81" s="187" t="n"/>
      <c r="N81" s="187" t="n"/>
      <c r="O81" s="187" t="n"/>
      <c r="P81" s="187" t="n"/>
    </row>
    <row r="82" ht="22" customHeight="1">
      <c r="A82" s="184" t="n"/>
      <c r="B82" s="184" t="n"/>
      <c r="C82" s="184" t="n"/>
      <c r="D82" s="184" t="n"/>
      <c r="E82" s="184" t="n"/>
      <c r="F82" s="184" t="n"/>
      <c r="G82" s="184" t="n"/>
      <c r="H82" s="184" t="n"/>
      <c r="I82" s="184" t="n"/>
      <c r="J82" s="184" t="n"/>
      <c r="K82" s="184" t="n"/>
      <c r="L82" s="184" t="n"/>
      <c r="M82" s="184" t="n"/>
      <c r="N82" s="184" t="n"/>
      <c r="O82" s="184" t="n"/>
      <c r="P82" s="184" t="n"/>
    </row>
    <row r="83" ht="22" customHeight="1">
      <c r="A83" s="187" t="n"/>
      <c r="B83" s="187" t="n"/>
      <c r="C83" s="187" t="n"/>
      <c r="D83" s="187" t="n"/>
      <c r="E83" s="187" t="n"/>
      <c r="F83" s="187" t="n"/>
      <c r="G83" s="187" t="n"/>
      <c r="H83" s="187" t="n"/>
      <c r="I83" s="187" t="n"/>
      <c r="J83" s="187" t="n"/>
      <c r="K83" s="187" t="n"/>
      <c r="L83" s="187" t="n"/>
      <c r="M83" s="187" t="n"/>
      <c r="N83" s="187" t="n"/>
      <c r="O83" s="187" t="n"/>
      <c r="P83" s="187" t="n"/>
    </row>
    <row r="84" ht="22" customHeight="1">
      <c r="A84" s="184" t="n"/>
      <c r="B84" s="184" t="n"/>
      <c r="C84" s="184" t="n"/>
      <c r="D84" s="184" t="n"/>
      <c r="E84" s="184" t="n"/>
      <c r="F84" s="184" t="n"/>
      <c r="G84" s="184" t="n"/>
      <c r="H84" s="184" t="n"/>
      <c r="I84" s="184" t="n"/>
      <c r="J84" s="184" t="n"/>
      <c r="K84" s="184" t="n"/>
      <c r="L84" s="184" t="n"/>
      <c r="M84" s="184" t="n"/>
      <c r="N84" s="184" t="n"/>
      <c r="O84" s="184" t="n"/>
      <c r="P84" s="184" t="n"/>
    </row>
    <row r="85" ht="22" customHeight="1">
      <c r="A85" s="187" t="n"/>
      <c r="B85" s="187" t="n"/>
      <c r="C85" s="187" t="n"/>
      <c r="D85" s="187" t="n"/>
      <c r="E85" s="187" t="n"/>
      <c r="F85" s="187" t="n"/>
      <c r="G85" s="187" t="n"/>
      <c r="H85" s="187" t="n"/>
      <c r="I85" s="187" t="n"/>
      <c r="J85" s="187" t="n"/>
      <c r="K85" s="187" t="n"/>
      <c r="L85" s="187" t="n"/>
      <c r="M85" s="187" t="n"/>
      <c r="N85" s="187" t="n"/>
      <c r="O85" s="187" t="n"/>
      <c r="P85" s="187" t="n"/>
    </row>
    <row r="86" ht="22" customHeight="1">
      <c r="A86" s="184" t="n"/>
      <c r="B86" s="184" t="n"/>
      <c r="C86" s="184" t="n"/>
      <c r="D86" s="184" t="n"/>
      <c r="E86" s="184" t="n"/>
      <c r="F86" s="184" t="n"/>
      <c r="G86" s="184" t="n"/>
      <c r="H86" s="184" t="n"/>
      <c r="I86" s="184" t="n"/>
      <c r="J86" s="184" t="n"/>
      <c r="K86" s="184" t="n"/>
      <c r="L86" s="184" t="n"/>
      <c r="M86" s="184" t="n"/>
      <c r="N86" s="184" t="n"/>
      <c r="O86" s="184" t="n"/>
      <c r="P86" s="184" t="n"/>
    </row>
    <row r="87" ht="22" customHeight="1">
      <c r="A87" s="187" t="n"/>
      <c r="B87" s="187" t="n"/>
      <c r="C87" s="187" t="n"/>
      <c r="D87" s="187" t="n"/>
      <c r="E87" s="187" t="n"/>
      <c r="F87" s="187" t="n"/>
      <c r="G87" s="187" t="n"/>
      <c r="H87" s="187" t="n"/>
      <c r="I87" s="187" t="n"/>
      <c r="J87" s="187" t="n"/>
      <c r="K87" s="187" t="n"/>
      <c r="L87" s="187" t="n"/>
      <c r="M87" s="187" t="n"/>
      <c r="N87" s="187" t="n"/>
      <c r="O87" s="187" t="n"/>
      <c r="P87" s="187" t="n"/>
    </row>
    <row r="88" ht="22" customHeight="1">
      <c r="A88" s="184" t="n"/>
      <c r="B88" s="184" t="n"/>
      <c r="C88" s="184" t="n"/>
      <c r="D88" s="184" t="n"/>
      <c r="E88" s="184" t="n"/>
      <c r="F88" s="184" t="n"/>
      <c r="G88" s="184" t="n"/>
      <c r="H88" s="184" t="n"/>
      <c r="I88" s="184" t="n"/>
      <c r="J88" s="184" t="n"/>
      <c r="K88" s="184" t="n"/>
      <c r="L88" s="184" t="n"/>
      <c r="M88" s="184" t="n"/>
      <c r="N88" s="184" t="n"/>
      <c r="O88" s="184" t="n"/>
      <c r="P88" s="184" t="n"/>
    </row>
    <row r="89" ht="22" customHeight="1">
      <c r="A89" s="187" t="n"/>
      <c r="B89" s="187" t="n"/>
      <c r="C89" s="187" t="n"/>
      <c r="D89" s="187" t="n"/>
      <c r="E89" s="187" t="n"/>
      <c r="F89" s="187" t="n"/>
      <c r="G89" s="187" t="n"/>
      <c r="H89" s="187" t="n"/>
      <c r="I89" s="187" t="n"/>
      <c r="J89" s="187" t="n"/>
      <c r="K89" s="187" t="n"/>
      <c r="L89" s="187" t="n"/>
      <c r="M89" s="187" t="n"/>
      <c r="N89" s="187" t="n"/>
      <c r="O89" s="187" t="n"/>
      <c r="P89" s="187" t="n"/>
    </row>
    <row r="90" ht="22" customHeight="1">
      <c r="A90" s="184" t="n"/>
      <c r="B90" s="184" t="n"/>
      <c r="C90" s="184" t="n"/>
      <c r="D90" s="184" t="n"/>
      <c r="E90" s="184" t="n"/>
      <c r="F90" s="184" t="n"/>
      <c r="G90" s="184" t="n"/>
      <c r="H90" s="184" t="n"/>
      <c r="I90" s="184" t="n"/>
      <c r="J90" s="184" t="n"/>
      <c r="K90" s="184" t="n"/>
      <c r="L90" s="184" t="n"/>
      <c r="M90" s="184" t="n"/>
      <c r="N90" s="184" t="n"/>
      <c r="O90" s="184" t="n"/>
      <c r="P90" s="184" t="n"/>
    </row>
    <row r="91" ht="22" customHeight="1">
      <c r="A91" s="187" t="n"/>
      <c r="B91" s="187" t="n"/>
      <c r="C91" s="187" t="n"/>
      <c r="D91" s="187" t="n"/>
      <c r="E91" s="187" t="n"/>
      <c r="F91" s="187" t="n"/>
      <c r="G91" s="187" t="n"/>
      <c r="H91" s="187" t="n"/>
      <c r="I91" s="187" t="n"/>
      <c r="J91" s="187" t="n"/>
      <c r="K91" s="187" t="n"/>
      <c r="L91" s="187" t="n"/>
      <c r="M91" s="187" t="n"/>
      <c r="N91" s="187" t="n"/>
      <c r="O91" s="187" t="n"/>
      <c r="P91" s="187" t="n"/>
    </row>
    <row r="92" ht="22" customHeight="1">
      <c r="A92" s="184" t="n"/>
      <c r="B92" s="184" t="n"/>
      <c r="C92" s="184" t="n"/>
      <c r="D92" s="184" t="n"/>
      <c r="E92" s="184" t="n"/>
      <c r="F92" s="184" t="n"/>
      <c r="G92" s="184" t="n"/>
      <c r="H92" s="184" t="n"/>
      <c r="I92" s="184" t="n"/>
      <c r="J92" s="184" t="n"/>
      <c r="K92" s="184" t="n"/>
      <c r="L92" s="184" t="n"/>
      <c r="M92" s="184" t="n"/>
      <c r="N92" s="184" t="n"/>
      <c r="O92" s="184" t="n"/>
      <c r="P92" s="184" t="n"/>
    </row>
    <row r="93" ht="22" customHeight="1">
      <c r="A93" s="187" t="n"/>
      <c r="B93" s="187" t="n"/>
      <c r="C93" s="187" t="n"/>
      <c r="D93" s="187" t="n"/>
      <c r="E93" s="187" t="n"/>
      <c r="F93" s="187" t="n"/>
      <c r="G93" s="187" t="n"/>
      <c r="H93" s="187" t="n"/>
      <c r="I93" s="187" t="n"/>
      <c r="J93" s="187" t="n"/>
      <c r="K93" s="187" t="n"/>
      <c r="L93" s="187" t="n"/>
      <c r="M93" s="187" t="n"/>
      <c r="N93" s="187" t="n"/>
      <c r="O93" s="187" t="n"/>
      <c r="P93" s="187" t="n"/>
    </row>
    <row r="94" ht="22" customHeight="1">
      <c r="A94" s="184" t="n"/>
      <c r="B94" s="184" t="n"/>
      <c r="C94" s="184" t="n"/>
      <c r="D94" s="184" t="n"/>
      <c r="E94" s="184" t="n"/>
      <c r="F94" s="184" t="n"/>
      <c r="G94" s="184" t="n"/>
      <c r="H94" s="184" t="n"/>
      <c r="I94" s="184" t="n"/>
      <c r="J94" s="184" t="n"/>
      <c r="K94" s="184" t="n"/>
      <c r="L94" s="184" t="n"/>
      <c r="M94" s="184" t="n"/>
      <c r="N94" s="184" t="n"/>
      <c r="O94" s="184" t="n"/>
      <c r="P94" s="184" t="n"/>
    </row>
    <row r="95" ht="22" customHeight="1">
      <c r="A95" s="187" t="n"/>
      <c r="B95" s="187" t="n"/>
      <c r="C95" s="187" t="n"/>
      <c r="D95" s="187" t="n"/>
      <c r="E95" s="187" t="n"/>
      <c r="F95" s="187" t="n"/>
      <c r="G95" s="187" t="n"/>
      <c r="H95" s="187" t="n"/>
      <c r="I95" s="187" t="n"/>
      <c r="J95" s="187" t="n"/>
      <c r="K95" s="187" t="n"/>
      <c r="L95" s="187" t="n"/>
      <c r="M95" s="187" t="n"/>
      <c r="N95" s="187" t="n"/>
      <c r="O95" s="187" t="n"/>
      <c r="P95" s="187" t="n"/>
    </row>
    <row r="96" ht="22" customHeight="1">
      <c r="A96" s="184" t="n"/>
      <c r="B96" s="184" t="n"/>
      <c r="C96" s="184" t="n"/>
      <c r="D96" s="184" t="n"/>
      <c r="E96" s="184" t="n"/>
      <c r="F96" s="184" t="n"/>
      <c r="G96" s="184" t="n"/>
      <c r="H96" s="184" t="n"/>
      <c r="I96" s="184" t="n"/>
      <c r="J96" s="184" t="n"/>
      <c r="K96" s="184" t="n"/>
      <c r="L96" s="184" t="n"/>
      <c r="M96" s="184" t="n"/>
      <c r="N96" s="184" t="n"/>
      <c r="O96" s="184" t="n"/>
      <c r="P96" s="184" t="n"/>
    </row>
    <row r="97" ht="22" customHeight="1">
      <c r="A97" s="187" t="n"/>
      <c r="B97" s="187" t="n"/>
      <c r="C97" s="187" t="n"/>
      <c r="D97" s="187" t="n"/>
      <c r="E97" s="187" t="n"/>
      <c r="F97" s="187" t="n"/>
      <c r="G97" s="187" t="n"/>
      <c r="H97" s="187" t="n"/>
      <c r="I97" s="187" t="n"/>
      <c r="J97" s="187" t="n"/>
      <c r="K97" s="187" t="n"/>
      <c r="L97" s="187" t="n"/>
      <c r="M97" s="187" t="n"/>
      <c r="N97" s="187" t="n"/>
      <c r="O97" s="187" t="n"/>
      <c r="P97" s="187" t="n"/>
    </row>
    <row r="98" ht="22" customHeight="1">
      <c r="A98" s="184" t="n"/>
      <c r="B98" s="184" t="n"/>
      <c r="C98" s="184" t="n"/>
      <c r="D98" s="184" t="n"/>
      <c r="E98" s="184" t="n"/>
      <c r="F98" s="184" t="n"/>
      <c r="G98" s="184" t="n"/>
      <c r="H98" s="184" t="n"/>
      <c r="I98" s="184" t="n"/>
      <c r="J98" s="184" t="n"/>
      <c r="K98" s="184" t="n"/>
      <c r="L98" s="184" t="n"/>
      <c r="M98" s="184" t="n"/>
      <c r="N98" s="184" t="n"/>
      <c r="O98" s="184" t="n"/>
      <c r="P98" s="184" t="n"/>
    </row>
    <row r="99" ht="22" customHeight="1">
      <c r="A99" s="187" t="n"/>
      <c r="B99" s="187" t="n"/>
      <c r="C99" s="187" t="n"/>
      <c r="D99" s="187" t="n"/>
      <c r="E99" s="187" t="n"/>
      <c r="F99" s="187" t="n"/>
      <c r="G99" s="187" t="n"/>
      <c r="H99" s="187" t="n"/>
      <c r="I99" s="187" t="n"/>
      <c r="J99" s="187" t="n"/>
      <c r="K99" s="187" t="n"/>
      <c r="L99" s="187" t="n"/>
      <c r="M99" s="187" t="n"/>
      <c r="N99" s="187" t="n"/>
      <c r="O99" s="187" t="n"/>
      <c r="P99" s="187" t="n"/>
    </row>
    <row r="100" ht="22" customHeight="1">
      <c r="A100" s="184" t="n"/>
      <c r="B100" s="184" t="n"/>
      <c r="C100" s="184" t="n"/>
      <c r="D100" s="184" t="n"/>
      <c r="E100" s="184" t="n"/>
      <c r="F100" s="184" t="n"/>
      <c r="G100" s="184" t="n"/>
      <c r="H100" s="184" t="n"/>
      <c r="I100" s="184" t="n"/>
      <c r="J100" s="184" t="n"/>
      <c r="K100" s="184" t="n"/>
      <c r="L100" s="184" t="n"/>
      <c r="M100" s="184" t="n"/>
      <c r="N100" s="184" t="n"/>
      <c r="O100" s="184" t="n"/>
      <c r="P100" s="184" t="n"/>
    </row>
    <row r="101" ht="22" customHeight="1">
      <c r="A101" s="187" t="n"/>
      <c r="B101" s="187" t="n"/>
      <c r="C101" s="187" t="n"/>
      <c r="D101" s="187" t="n"/>
      <c r="E101" s="187" t="n"/>
      <c r="F101" s="187" t="n"/>
      <c r="G101" s="187" t="n"/>
      <c r="H101" s="187" t="n"/>
      <c r="I101" s="187" t="n"/>
      <c r="J101" s="187" t="n"/>
      <c r="K101" s="187" t="n"/>
      <c r="L101" s="187" t="n"/>
      <c r="M101" s="187" t="n"/>
      <c r="N101" s="187" t="n"/>
      <c r="O101" s="187" t="n"/>
      <c r="P101" s="187" t="n"/>
    </row>
    <row r="102" ht="22" customHeight="1">
      <c r="A102" s="184" t="n"/>
      <c r="B102" s="184" t="n"/>
      <c r="C102" s="184" t="n"/>
      <c r="D102" s="184" t="n"/>
      <c r="E102" s="184" t="n"/>
      <c r="F102" s="184" t="n"/>
      <c r="G102" s="184" t="n"/>
      <c r="H102" s="184" t="n"/>
      <c r="I102" s="184" t="n"/>
      <c r="J102" s="184" t="n"/>
      <c r="K102" s="184" t="n"/>
      <c r="L102" s="184" t="n"/>
      <c r="M102" s="184" t="n"/>
      <c r="N102" s="184" t="n"/>
      <c r="O102" s="184" t="n"/>
      <c r="P102" s="184" t="n"/>
    </row>
    <row r="103" ht="22" customHeight="1">
      <c r="A103" s="187" t="n"/>
      <c r="B103" s="187" t="n"/>
      <c r="C103" s="187" t="n"/>
      <c r="D103" s="187" t="n"/>
      <c r="E103" s="187" t="n"/>
      <c r="F103" s="187" t="n"/>
      <c r="G103" s="187" t="n"/>
      <c r="H103" s="187" t="n"/>
      <c r="I103" s="187" t="n"/>
      <c r="J103" s="187" t="n"/>
      <c r="K103" s="187" t="n"/>
      <c r="L103" s="187" t="n"/>
      <c r="M103" s="187" t="n"/>
      <c r="N103" s="187" t="n"/>
      <c r="O103" s="187" t="n"/>
      <c r="P103" s="187" t="n"/>
    </row>
    <row r="104" ht="22" customHeight="1">
      <c r="A104" s="184" t="n"/>
      <c r="B104" s="184" t="n"/>
      <c r="C104" s="184" t="n"/>
      <c r="D104" s="184" t="n"/>
      <c r="E104" s="184" t="n"/>
      <c r="F104" s="184" t="n"/>
      <c r="G104" s="184" t="n"/>
      <c r="H104" s="184" t="n"/>
      <c r="I104" s="184" t="n"/>
      <c r="J104" s="184" t="n"/>
      <c r="K104" s="184" t="n"/>
      <c r="L104" s="184" t="n"/>
      <c r="M104" s="184" t="n"/>
      <c r="N104" s="184" t="n"/>
      <c r="O104" s="184" t="n"/>
      <c r="P104" s="184" t="n"/>
    </row>
    <row r="105" ht="22" customHeight="1">
      <c r="A105" s="187" t="n"/>
      <c r="B105" s="187" t="n"/>
      <c r="C105" s="187" t="n"/>
      <c r="D105" s="187" t="n"/>
      <c r="E105" s="187" t="n"/>
      <c r="F105" s="187" t="n"/>
      <c r="G105" s="187" t="n"/>
      <c r="H105" s="187" t="n"/>
      <c r="I105" s="187" t="n"/>
      <c r="J105" s="187" t="n"/>
      <c r="K105" s="187" t="n"/>
      <c r="L105" s="187" t="n"/>
      <c r="M105" s="187" t="n"/>
      <c r="N105" s="187" t="n"/>
      <c r="O105" s="187" t="n"/>
      <c r="P105" s="187" t="n"/>
    </row>
    <row r="106" ht="22" customHeight="1">
      <c r="A106" s="184" t="n"/>
      <c r="B106" s="184" t="n"/>
      <c r="C106" s="184" t="n"/>
      <c r="D106" s="184" t="n"/>
      <c r="E106" s="184" t="n"/>
      <c r="F106" s="184" t="n"/>
      <c r="G106" s="184" t="n"/>
      <c r="H106" s="184" t="n"/>
      <c r="I106" s="184" t="n"/>
      <c r="J106" s="184" t="n"/>
      <c r="K106" s="184" t="n"/>
      <c r="L106" s="184" t="n"/>
      <c r="M106" s="184" t="n"/>
      <c r="N106" s="184" t="n"/>
      <c r="O106" s="184" t="n"/>
      <c r="P106" s="184" t="n"/>
    </row>
    <row r="107" ht="22" customHeight="1">
      <c r="A107" s="187" t="n"/>
      <c r="B107" s="187" t="n"/>
      <c r="C107" s="187" t="n"/>
      <c r="D107" s="187" t="n"/>
      <c r="E107" s="187" t="n"/>
      <c r="F107" s="187" t="n"/>
      <c r="G107" s="187" t="n"/>
      <c r="H107" s="187" t="n"/>
      <c r="I107" s="187" t="n"/>
      <c r="J107" s="187" t="n"/>
      <c r="K107" s="187" t="n"/>
      <c r="L107" s="187" t="n"/>
      <c r="M107" s="187" t="n"/>
      <c r="N107" s="187" t="n"/>
      <c r="O107" s="187" t="n"/>
      <c r="P107" s="187" t="n"/>
    </row>
    <row r="108" ht="22" customHeight="1">
      <c r="A108" s="184" t="n"/>
      <c r="B108" s="184" t="n"/>
      <c r="C108" s="184" t="n"/>
      <c r="D108" s="184" t="n"/>
      <c r="E108" s="184" t="n"/>
      <c r="F108" s="184" t="n"/>
      <c r="G108" s="184" t="n"/>
      <c r="H108" s="184" t="n"/>
      <c r="I108" s="184" t="n"/>
      <c r="J108" s="184" t="n"/>
      <c r="K108" s="184" t="n"/>
      <c r="L108" s="184" t="n"/>
      <c r="M108" s="184" t="n"/>
      <c r="N108" s="184" t="n"/>
      <c r="O108" s="184" t="n"/>
      <c r="P108" s="184" t="n"/>
    </row>
    <row r="109" ht="22" customHeight="1">
      <c r="A109" s="187" t="n"/>
      <c r="B109" s="187" t="n"/>
      <c r="C109" s="187" t="n"/>
      <c r="D109" s="187" t="n"/>
      <c r="E109" s="187" t="n"/>
      <c r="F109" s="187" t="n"/>
      <c r="G109" s="187" t="n"/>
      <c r="H109" s="187" t="n"/>
      <c r="I109" s="187" t="n"/>
      <c r="J109" s="187" t="n"/>
      <c r="K109" s="187" t="n"/>
      <c r="L109" s="187" t="n"/>
      <c r="M109" s="187" t="n"/>
      <c r="N109" s="187" t="n"/>
      <c r="O109" s="187" t="n"/>
      <c r="P109" s="187" t="n"/>
    </row>
    <row r="110" ht="22" customHeight="1">
      <c r="A110" s="184" t="n"/>
      <c r="B110" s="184" t="n"/>
      <c r="C110" s="184" t="n"/>
      <c r="D110" s="184" t="n"/>
      <c r="E110" s="184" t="n"/>
      <c r="F110" s="184" t="n"/>
      <c r="G110" s="184" t="n"/>
      <c r="H110" s="184" t="n"/>
      <c r="I110" s="184" t="n"/>
      <c r="J110" s="184" t="n"/>
      <c r="K110" s="184" t="n"/>
      <c r="L110" s="184" t="n"/>
      <c r="M110" s="184" t="n"/>
      <c r="N110" s="184" t="n"/>
      <c r="O110" s="184" t="n"/>
      <c r="P110" s="184" t="n"/>
    </row>
    <row r="111" ht="22" customHeight="1">
      <c r="A111" s="187" t="n"/>
      <c r="B111" s="187" t="n"/>
      <c r="C111" s="187" t="n"/>
      <c r="D111" s="187" t="n"/>
      <c r="E111" s="187" t="n"/>
      <c r="F111" s="187" t="n"/>
      <c r="G111" s="187" t="n"/>
      <c r="H111" s="187" t="n"/>
      <c r="I111" s="187" t="n"/>
      <c r="J111" s="187" t="n"/>
      <c r="K111" s="187" t="n"/>
      <c r="L111" s="187" t="n"/>
      <c r="M111" s="187" t="n"/>
      <c r="N111" s="187" t="n"/>
      <c r="O111" s="187" t="n"/>
      <c r="P111" s="187" t="n"/>
    </row>
    <row r="112" ht="22" customHeight="1">
      <c r="A112" s="184" t="n"/>
      <c r="B112" s="184" t="n"/>
      <c r="C112" s="184" t="n"/>
      <c r="D112" s="184" t="n"/>
      <c r="E112" s="184" t="n"/>
      <c r="F112" s="184" t="n"/>
      <c r="G112" s="184" t="n"/>
      <c r="H112" s="184" t="n"/>
      <c r="I112" s="184" t="n"/>
      <c r="J112" s="184" t="n"/>
      <c r="K112" s="184" t="n"/>
      <c r="L112" s="184" t="n"/>
      <c r="M112" s="184" t="n"/>
      <c r="N112" s="184" t="n"/>
      <c r="O112" s="184" t="n"/>
      <c r="P112" s="184" t="n"/>
    </row>
  </sheetData>
  <mergeCells count="29">
    <mergeCell ref="C6:D6"/>
    <mergeCell ref="I6:J6"/>
    <mergeCell ref="K9:L9"/>
    <mergeCell ref="A4:P4"/>
    <mergeCell ref="G8:H8"/>
    <mergeCell ref="A6:B6"/>
    <mergeCell ref="E8:F8"/>
    <mergeCell ref="A7:B7"/>
    <mergeCell ref="G7:H7"/>
    <mergeCell ref="I7:J7"/>
    <mergeCell ref="G6:H6"/>
    <mergeCell ref="C9:D9"/>
    <mergeCell ref="E9:F9"/>
    <mergeCell ref="A11:P11"/>
    <mergeCell ref="E6:F6"/>
    <mergeCell ref="K8:L8"/>
    <mergeCell ref="A1:P1"/>
    <mergeCell ref="K6:L6"/>
    <mergeCell ref="I8:J8"/>
    <mergeCell ref="A8:B8"/>
    <mergeCell ref="C8:D8"/>
    <mergeCell ref="K7:L7"/>
    <mergeCell ref="C7:D7"/>
    <mergeCell ref="E7:F7"/>
    <mergeCell ref="A3:P3"/>
    <mergeCell ref="A9:B9"/>
    <mergeCell ref="G9:H9"/>
    <mergeCell ref="I9:J9"/>
    <mergeCell ref="A2:P2"/>
  </mergeCells>
  <conditionalFormatting sqref="P13:P5000">
    <cfRule type="cellIs" priority="1" operator="equal" dxfId="4">
      <formula>"🔴 Hot"</formula>
    </cfRule>
    <cfRule type="cellIs" priority="2" operator="equal" dxfId="5">
      <formula>"🟡 Warm"</formula>
    </cfRule>
    <cfRule type="cellIs" priority="3" operator="equal" dxfId="6">
      <formula>"🔵 Cold"</formula>
    </cfRule>
  </conditionalFormatting>
  <conditionalFormatting sqref="F13:F5000">
    <cfRule type="cellIs" priority="4" operator="equal" dxfId="1">
      <formula>"Active Policy"</formula>
    </cfRule>
    <cfRule type="cellIs" priority="5" operator="equal" dxfId="3">
      <formula>"Application Submitted"</formula>
    </cfRule>
  </conditionalFormatting>
  <dataValidations count="5">
    <dataValidation sqref="F13:F5000" showDropDown="0" showInputMessage="0" showErrorMessage="0" allowBlank="1" type="list">
      <formula1>"New Lead,Contact Attempted,Contacted,SOA Completed,Appointment Scheduled,Needs Analysis,Plan Comparison,Application Submitted,Carrier Pending,Active Policy,Annual Review Due,Referral Requested"</formula1>
    </dataValidation>
    <dataValidation sqref="G13:G5000" showDropDown="0" showInputMessage="0" showErrorMessage="0" allowBlank="1" type="list">
      <formula1>"Facebook,Google,Direct Mail,Community Event,Existing Client Referral,Physician Referral,LinkedIn,Cold Call,Walk-In,Other"</formula1>
    </dataValidation>
    <dataValidation sqref="K13:L5012" showDropDown="0" showInputMessage="0" showErrorMessage="0" allowBlank="1" type="list">
      <formula1>"Yes,No,Pending"</formula1>
    </dataValidation>
    <dataValidation sqref="N13:N5000" showDropDown="0" showInputMessage="0" showErrorMessage="0" allowBlank="1" type="list">
      <formula1>"Yes,No"</formula1>
    </dataValidation>
    <dataValidation sqref="P13:P5000" showDropDown="0" showInputMessage="0" showErrorMessage="0" allowBlank="1" type="list">
      <formula1>"🔴 Hot,🟡 Warm,🔵 Cold"</formula1>
    </dataValidation>
  </dataValidations>
  <pageMargins left="0.75" right="0.75" top="1" bottom="1" header="0.5" footer="0.5"/>
</worksheet>
</file>

<file path=xl/worksheets/sheet4.xml><?xml version="1.0" encoding="utf-8"?>
<worksheet xmlns="http://schemas.openxmlformats.org/spreadsheetml/2006/main">
  <sheetPr>
    <tabColor rgb="006D28D9"/>
    <outlinePr summaryBelow="1" summaryRight="1"/>
    <pageSetUpPr/>
  </sheetPr>
  <dimension ref="A1:Y216"/>
  <sheetViews>
    <sheetView showGridLines="0" workbookViewId="0">
      <pane ySplit="7" topLeftCell="A8" activePane="bottomLeft" state="frozen"/>
      <selection pane="bottomLeft" activeCell="A1" sqref="A1"/>
    </sheetView>
  </sheetViews>
  <sheetFormatPr baseColWidth="8" defaultRowHeight="15"/>
  <cols>
    <col width="10" customWidth="1" min="1" max="1"/>
    <col width="20" customWidth="1" min="2" max="2"/>
    <col width="13" customWidth="1" min="3" max="3"/>
    <col width="16" customWidth="1" min="4" max="4"/>
    <col width="13" customWidth="1" min="5" max="5"/>
    <col width="13" customWidth="1" min="6" max="6"/>
    <col width="16" customWidth="1" min="7" max="7"/>
    <col width="14" customWidth="1" min="8" max="8"/>
    <col width="14" customWidth="1" min="9" max="9"/>
    <col width="18" customWidth="1" min="10" max="10"/>
    <col width="12" customWidth="1" min="11" max="11"/>
    <col width="24" customWidth="1" min="12" max="12"/>
    <col width="18" customWidth="1" min="13" max="13"/>
    <col width="10" customWidth="1" min="14" max="14"/>
    <col width="22" customWidth="1" min="15" max="15"/>
    <col width="14" customWidth="1" min="16" max="16"/>
    <col width="40" customWidth="1" min="25" max="25"/>
  </cols>
  <sheetData>
    <row r="1" ht="6" customHeight="1">
      <c r="A1" s="1" t="n"/>
      <c r="Y1" s="236" t="inlineStr">
        <is>
          <t>💡 Too wide? Hide columns: select → right-click → Hide</t>
        </is>
      </c>
    </row>
    <row r="2" ht="38" customHeight="1">
      <c r="A2" s="209" t="inlineStr">
        <is>
          <t>OPPORTUNITY ENGINE</t>
        </is>
      </c>
      <c r="X2" s="48">
        <f>COUNTIF(M8:M5000,"SEP Active")</f>
        <v/>
      </c>
    </row>
    <row r="3" ht="20" customHeight="1">
      <c r="A3" s="210" t="inlineStr">
        <is>
          <t>SEP Scanner + IEP Tracker — never miss an enrollment window</t>
        </is>
      </c>
    </row>
    <row r="4" ht="8" customHeight="1">
      <c r="A4" s="1" t="n"/>
    </row>
    <row r="5" ht="22" customHeight="1">
      <c r="A5" s="142" t="inlineStr">
        <is>
          <t>📋  SEP QUICK REFERENCE — What triggers a Special Enrollment Period?</t>
        </is>
      </c>
    </row>
    <row r="6" ht="20" customHeight="1">
      <c r="A6" s="78" t="inlineStr">
        <is>
          <t>✓  Loss of Coverage</t>
        </is>
      </c>
      <c r="E6" s="78" t="inlineStr">
        <is>
          <t>✓  Moving</t>
        </is>
      </c>
      <c r="I6" s="78" t="inlineStr">
        <is>
          <t>✓  Medicaid Change</t>
        </is>
      </c>
      <c r="M6" s="78" t="inlineStr">
        <is>
          <t>✓  Dual Eligible Change</t>
        </is>
      </c>
    </row>
    <row r="7" ht="20" customHeight="1">
      <c r="A7" s="78" t="inlineStr">
        <is>
          <t>✓  Employer Coverage Ends</t>
        </is>
      </c>
      <c r="E7" s="78" t="inlineStr">
        <is>
          <t>✓  Into/Out of Facility</t>
        </is>
      </c>
      <c r="I7" s="78" t="inlineStr">
        <is>
          <t>✓  Extra Help Change</t>
        </is>
      </c>
      <c r="M7" s="78" t="inlineStr">
        <is>
          <t>✓  D-SNP Eligible</t>
        </is>
      </c>
    </row>
    <row r="8" ht="20" customHeight="1">
      <c r="A8" s="78" t="inlineStr">
        <is>
          <t>✓  Plan Terminated</t>
        </is>
      </c>
      <c r="E8" s="78" t="inlineStr">
        <is>
          <t>✓  Plan Sanctioned</t>
        </is>
      </c>
      <c r="I8" s="78" t="inlineStr">
        <is>
          <t>✓  C-SNP Eligible</t>
        </is>
      </c>
      <c r="M8" s="78" t="inlineStr">
        <is>
          <t>✓  Disaster SEP</t>
        </is>
      </c>
    </row>
    <row r="9" ht="10" customHeight="1"/>
    <row r="10" ht="24" customHeight="1">
      <c r="A10" s="142" t="inlineStr">
        <is>
          <t>🔍  SEP TRACKER — Log qualifying events and track windows</t>
        </is>
      </c>
    </row>
    <row r="11" ht="26" customHeight="1">
      <c r="A11" s="220" t="inlineStr">
        <is>
          <t>Client ID</t>
        </is>
      </c>
      <c r="B11" s="220" t="inlineStr">
        <is>
          <t>Client Name</t>
        </is>
      </c>
      <c r="C11" s="220" t="inlineStr">
        <is>
          <t>Current Plan</t>
        </is>
      </c>
      <c r="D11" s="220" t="inlineStr">
        <is>
          <t>Carrier</t>
        </is>
      </c>
      <c r="E11" s="220" t="inlineStr">
        <is>
          <t>SEP Trigger</t>
        </is>
      </c>
      <c r="F11" s="220" t="inlineStr">
        <is>
          <t>Event Date</t>
        </is>
      </c>
      <c r="G11" s="220" t="inlineStr">
        <is>
          <t>SEP Window Opens</t>
        </is>
      </c>
      <c r="H11" s="220" t="inlineStr">
        <is>
          <t>SEP Window Closes</t>
        </is>
      </c>
      <c r="I11" s="220" t="inlineStr">
        <is>
          <t>Days Remaining</t>
        </is>
      </c>
      <c r="J11" s="220" t="inlineStr">
        <is>
          <t>Status</t>
        </is>
      </c>
      <c r="K11" s="220" t="inlineStr">
        <is>
          <t>Action Taken</t>
        </is>
      </c>
      <c r="L11" s="220" t="inlineStr">
        <is>
          <t>Contacted?</t>
        </is>
      </c>
      <c r="M11" s="220" t="inlineStr">
        <is>
          <t>New Plan</t>
        </is>
      </c>
      <c r="N11" s="220" t="inlineStr">
        <is>
          <t>Priority</t>
        </is>
      </c>
      <c r="O11" s="220" t="inlineStr">
        <is>
          <t>Notes</t>
        </is>
      </c>
      <c r="P11" s="220" t="inlineStr">
        <is>
          <t>Follow-Up Date</t>
        </is>
      </c>
    </row>
    <row r="12" ht="22" customHeight="1">
      <c r="A12" s="184" t="n"/>
      <c r="B12" s="184" t="n"/>
      <c r="C12" s="184" t="n"/>
      <c r="D12" s="184" t="n"/>
      <c r="E12" s="184" t="n"/>
      <c r="F12" s="184" t="n"/>
      <c r="G12" s="203">
        <f>IF(F12="","",F12)</f>
        <v/>
      </c>
      <c r="H12" s="203">
        <f>IF(F12="","",F12+63)</f>
        <v/>
      </c>
      <c r="I12" s="202">
        <f>IF(H12="","",MAX(0,H12-TODAY()))</f>
        <v/>
      </c>
      <c r="J12" s="202">
        <f>IF(F12="","",IF(TODAY()&gt;H12,"Expired",IF(TODAY()&lt;G12,"Upcoming","SEP Active")))</f>
        <v/>
      </c>
      <c r="K12" s="184" t="n"/>
      <c r="L12" s="184" t="n"/>
      <c r="M12" s="184" t="n"/>
      <c r="N12" s="184" t="n"/>
      <c r="O12" s="184" t="n"/>
      <c r="P12" s="184" t="n"/>
    </row>
    <row r="13" ht="22" customHeight="1">
      <c r="A13" s="187" t="n"/>
      <c r="B13" s="187" t="n"/>
      <c r="C13" s="187" t="n"/>
      <c r="D13" s="187" t="n"/>
      <c r="E13" s="187" t="n"/>
      <c r="F13" s="187" t="n"/>
      <c r="G13" s="203">
        <f>IF(F13="","",F13)</f>
        <v/>
      </c>
      <c r="H13" s="203">
        <f>IF(F13="","",F13+63)</f>
        <v/>
      </c>
      <c r="I13" s="202">
        <f>IF(H13="","",MAX(0,H13-TODAY()))</f>
        <v/>
      </c>
      <c r="J13" s="202">
        <f>IF(F13="","",IF(TODAY()&gt;H13,"Expired",IF(TODAY()&lt;G13,"Upcoming","SEP Active")))</f>
        <v/>
      </c>
      <c r="K13" s="187" t="n"/>
      <c r="L13" s="187" t="n"/>
      <c r="M13" s="187" t="n"/>
      <c r="N13" s="187" t="n"/>
      <c r="O13" s="187" t="n"/>
      <c r="P13" s="187" t="n"/>
    </row>
    <row r="14" ht="22" customHeight="1">
      <c r="A14" s="184" t="n"/>
      <c r="B14" s="184" t="n"/>
      <c r="C14" s="184" t="n"/>
      <c r="D14" s="184" t="n"/>
      <c r="E14" s="184" t="n"/>
      <c r="F14" s="184" t="n"/>
      <c r="G14" s="203">
        <f>IF(F14="","",F14)</f>
        <v/>
      </c>
      <c r="H14" s="203">
        <f>IF(F14="","",F14+63)</f>
        <v/>
      </c>
      <c r="I14" s="202">
        <f>IF(H14="","",MAX(0,H14-TODAY()))</f>
        <v/>
      </c>
      <c r="J14" s="202">
        <f>IF(F14="","",IF(TODAY()&gt;H14,"Expired",IF(TODAY()&lt;G14,"Upcoming","SEP Active")))</f>
        <v/>
      </c>
      <c r="K14" s="184" t="n"/>
      <c r="L14" s="184" t="n"/>
      <c r="M14" s="184" t="n"/>
      <c r="N14" s="184" t="n"/>
      <c r="O14" s="184" t="n"/>
      <c r="P14" s="184" t="n"/>
    </row>
    <row r="15" ht="22" customHeight="1">
      <c r="A15" s="187" t="n"/>
      <c r="B15" s="187" t="n"/>
      <c r="C15" s="187" t="n"/>
      <c r="D15" s="187" t="n"/>
      <c r="E15" s="187" t="n"/>
      <c r="F15" s="187" t="n"/>
      <c r="G15" s="203">
        <f>IF(F15="","",F15)</f>
        <v/>
      </c>
      <c r="H15" s="203">
        <f>IF(F15="","",F15+63)</f>
        <v/>
      </c>
      <c r="I15" s="202">
        <f>IF(H15="","",MAX(0,H15-TODAY()))</f>
        <v/>
      </c>
      <c r="J15" s="202">
        <f>IF(F15="","",IF(TODAY()&gt;H15,"Expired",IF(TODAY()&lt;G15,"Upcoming","SEP Active")))</f>
        <v/>
      </c>
      <c r="K15" s="187" t="n"/>
      <c r="L15" s="187" t="n"/>
      <c r="M15" s="187" t="n"/>
      <c r="N15" s="187" t="n"/>
      <c r="O15" s="187" t="n"/>
      <c r="P15" s="187" t="n"/>
    </row>
    <row r="16" ht="22" customHeight="1">
      <c r="A16" s="184" t="n"/>
      <c r="B16" s="184" t="n"/>
      <c r="C16" s="184" t="n"/>
      <c r="D16" s="184" t="n"/>
      <c r="E16" s="184" t="n"/>
      <c r="F16" s="184" t="n"/>
      <c r="G16" s="203">
        <f>IF(F16="","",F16)</f>
        <v/>
      </c>
      <c r="H16" s="203">
        <f>IF(F16="","",F16+63)</f>
        <v/>
      </c>
      <c r="I16" s="202">
        <f>IF(H16="","",MAX(0,H16-TODAY()))</f>
        <v/>
      </c>
      <c r="J16" s="202">
        <f>IF(F16="","",IF(TODAY()&gt;H16,"Expired",IF(TODAY()&lt;G16,"Upcoming","SEP Active")))</f>
        <v/>
      </c>
      <c r="K16" s="184" t="n"/>
      <c r="L16" s="184" t="n"/>
      <c r="M16" s="184" t="n"/>
      <c r="N16" s="184" t="n"/>
      <c r="O16" s="184" t="n"/>
      <c r="P16" s="184" t="n"/>
    </row>
    <row r="17" ht="22" customHeight="1">
      <c r="A17" s="187" t="n"/>
      <c r="B17" s="187" t="n"/>
      <c r="C17" s="187" t="n"/>
      <c r="D17" s="187" t="n"/>
      <c r="E17" s="187" t="n"/>
      <c r="F17" s="187" t="n"/>
      <c r="G17" s="203">
        <f>IF(F17="","",F17)</f>
        <v/>
      </c>
      <c r="H17" s="203">
        <f>IF(F17="","",F17+63)</f>
        <v/>
      </c>
      <c r="I17" s="202">
        <f>IF(H17="","",MAX(0,H17-TODAY()))</f>
        <v/>
      </c>
      <c r="J17" s="202">
        <f>IF(F17="","",IF(TODAY()&gt;H17,"Expired",IF(TODAY()&lt;G17,"Upcoming","SEP Active")))</f>
        <v/>
      </c>
      <c r="K17" s="187" t="n"/>
      <c r="L17" s="187" t="n"/>
      <c r="M17" s="187" t="n"/>
      <c r="N17" s="187" t="n"/>
      <c r="O17" s="187" t="n"/>
      <c r="P17" s="187" t="n"/>
    </row>
    <row r="18" ht="22" customHeight="1">
      <c r="A18" s="184" t="n"/>
      <c r="B18" s="184" t="n"/>
      <c r="C18" s="184" t="n"/>
      <c r="D18" s="184" t="n"/>
      <c r="E18" s="184" t="n"/>
      <c r="F18" s="184" t="n"/>
      <c r="G18" s="203">
        <f>IF(F18="","",F18)</f>
        <v/>
      </c>
      <c r="H18" s="203">
        <f>IF(F18="","",F18+63)</f>
        <v/>
      </c>
      <c r="I18" s="202">
        <f>IF(H18="","",MAX(0,H18-TODAY()))</f>
        <v/>
      </c>
      <c r="J18" s="202">
        <f>IF(F18="","",IF(TODAY()&gt;H18,"Expired",IF(TODAY()&lt;G18,"Upcoming","SEP Active")))</f>
        <v/>
      </c>
      <c r="K18" s="184" t="n"/>
      <c r="L18" s="184" t="n"/>
      <c r="M18" s="184" t="n"/>
      <c r="N18" s="184" t="n"/>
      <c r="O18" s="184" t="n"/>
      <c r="P18" s="184" t="n"/>
    </row>
    <row r="19" ht="22" customHeight="1">
      <c r="A19" s="187" t="n"/>
      <c r="B19" s="187" t="n"/>
      <c r="C19" s="187" t="n"/>
      <c r="D19" s="187" t="n"/>
      <c r="E19" s="187" t="n"/>
      <c r="F19" s="187" t="n"/>
      <c r="G19" s="203">
        <f>IF(F19="","",F19)</f>
        <v/>
      </c>
      <c r="H19" s="203">
        <f>IF(F19="","",F19+63)</f>
        <v/>
      </c>
      <c r="I19" s="202">
        <f>IF(H19="","",MAX(0,H19-TODAY()))</f>
        <v/>
      </c>
      <c r="J19" s="202">
        <f>IF(F19="","",IF(TODAY()&gt;H19,"Expired",IF(TODAY()&lt;G19,"Upcoming","SEP Active")))</f>
        <v/>
      </c>
      <c r="K19" s="187" t="n"/>
      <c r="L19" s="187" t="n"/>
      <c r="M19" s="187" t="n"/>
      <c r="N19" s="187" t="n"/>
      <c r="O19" s="187" t="n"/>
      <c r="P19" s="187" t="n"/>
    </row>
    <row r="20" ht="22" customHeight="1">
      <c r="A20" s="184" t="n"/>
      <c r="B20" s="184" t="n"/>
      <c r="C20" s="184" t="n"/>
      <c r="D20" s="184" t="n"/>
      <c r="E20" s="184" t="n"/>
      <c r="F20" s="184" t="n"/>
      <c r="G20" s="203">
        <f>IF(F20="","",F20)</f>
        <v/>
      </c>
      <c r="H20" s="203">
        <f>IF(F20="","",F20+63)</f>
        <v/>
      </c>
      <c r="I20" s="202">
        <f>IF(H20="","",MAX(0,H20-TODAY()))</f>
        <v/>
      </c>
      <c r="J20" s="202">
        <f>IF(F20="","",IF(TODAY()&gt;H20,"Expired",IF(TODAY()&lt;G20,"Upcoming","SEP Active")))</f>
        <v/>
      </c>
      <c r="K20" s="184" t="n"/>
      <c r="L20" s="184" t="n"/>
      <c r="M20" s="184" t="n"/>
      <c r="N20" s="184" t="n"/>
      <c r="O20" s="184" t="n"/>
      <c r="P20" s="184" t="n"/>
    </row>
    <row r="21" ht="22" customHeight="1">
      <c r="A21" s="187" t="n"/>
      <c r="B21" s="187" t="n"/>
      <c r="C21" s="187" t="n"/>
      <c r="D21" s="187" t="n"/>
      <c r="E21" s="187" t="n"/>
      <c r="F21" s="187" t="n"/>
      <c r="G21" s="203">
        <f>IF(F21="","",F21)</f>
        <v/>
      </c>
      <c r="H21" s="203">
        <f>IF(F21="","",F21+63)</f>
        <v/>
      </c>
      <c r="I21" s="202">
        <f>IF(H21="","",MAX(0,H21-TODAY()))</f>
        <v/>
      </c>
      <c r="J21" s="202">
        <f>IF(F21="","",IF(TODAY()&gt;H21,"Expired",IF(TODAY()&lt;G21,"Upcoming","SEP Active")))</f>
        <v/>
      </c>
      <c r="K21" s="187" t="n"/>
      <c r="L21" s="187" t="n"/>
      <c r="M21" s="187" t="n"/>
      <c r="N21" s="187" t="n"/>
      <c r="O21" s="187" t="n"/>
      <c r="P21" s="187" t="n"/>
    </row>
    <row r="22" ht="22" customHeight="1">
      <c r="A22" s="184" t="n"/>
      <c r="B22" s="184" t="n"/>
      <c r="C22" s="184" t="n"/>
      <c r="D22" s="184" t="n"/>
      <c r="E22" s="184" t="n"/>
      <c r="F22" s="184" t="n"/>
      <c r="G22" s="203">
        <f>IF(F22="","",F22)</f>
        <v/>
      </c>
      <c r="H22" s="203">
        <f>IF(F22="","",F22+63)</f>
        <v/>
      </c>
      <c r="I22" s="202">
        <f>IF(H22="","",MAX(0,H22-TODAY()))</f>
        <v/>
      </c>
      <c r="J22" s="202">
        <f>IF(F22="","",IF(TODAY()&gt;H22,"Expired",IF(TODAY()&lt;G22,"Upcoming","SEP Active")))</f>
        <v/>
      </c>
      <c r="K22" s="184" t="n"/>
      <c r="L22" s="184" t="n"/>
      <c r="M22" s="184" t="n"/>
      <c r="N22" s="184" t="n"/>
      <c r="O22" s="184" t="n"/>
      <c r="P22" s="184" t="n"/>
    </row>
    <row r="23" ht="22" customHeight="1">
      <c r="A23" s="187" t="n"/>
      <c r="B23" s="187" t="n"/>
      <c r="C23" s="187" t="n"/>
      <c r="D23" s="187" t="n"/>
      <c r="E23" s="187" t="n"/>
      <c r="F23" s="187" t="n"/>
      <c r="G23" s="203">
        <f>IF(F23="","",F23)</f>
        <v/>
      </c>
      <c r="H23" s="203">
        <f>IF(F23="","",F23+63)</f>
        <v/>
      </c>
      <c r="I23" s="202">
        <f>IF(H23="","",MAX(0,H23-TODAY()))</f>
        <v/>
      </c>
      <c r="J23" s="202">
        <f>IF(F23="","",IF(TODAY()&gt;H23,"Expired",IF(TODAY()&lt;G23,"Upcoming","SEP Active")))</f>
        <v/>
      </c>
      <c r="K23" s="187" t="n"/>
      <c r="L23" s="187" t="n"/>
      <c r="M23" s="187" t="n"/>
      <c r="N23" s="187" t="n"/>
      <c r="O23" s="187" t="n"/>
      <c r="P23" s="187" t="n"/>
    </row>
    <row r="24" ht="22" customHeight="1">
      <c r="A24" s="184" t="n"/>
      <c r="B24" s="184" t="n"/>
      <c r="C24" s="184" t="n"/>
      <c r="D24" s="184" t="n"/>
      <c r="E24" s="184" t="n"/>
      <c r="F24" s="184" t="n"/>
      <c r="G24" s="203">
        <f>IF(F24="","",F24)</f>
        <v/>
      </c>
      <c r="H24" s="203">
        <f>IF(F24="","",F24+63)</f>
        <v/>
      </c>
      <c r="I24" s="202">
        <f>IF(H24="","",MAX(0,H24-TODAY()))</f>
        <v/>
      </c>
      <c r="J24" s="202">
        <f>IF(F24="","",IF(TODAY()&gt;H24,"Expired",IF(TODAY()&lt;G24,"Upcoming","SEP Active")))</f>
        <v/>
      </c>
      <c r="K24" s="184" t="n"/>
      <c r="L24" s="184" t="n"/>
      <c r="M24" s="184" t="n"/>
      <c r="N24" s="184" t="n"/>
      <c r="O24" s="184" t="n"/>
      <c r="P24" s="184" t="n"/>
    </row>
    <row r="25" ht="22" customHeight="1">
      <c r="A25" s="187" t="n"/>
      <c r="B25" s="187" t="n"/>
      <c r="C25" s="187" t="n"/>
      <c r="D25" s="187" t="n"/>
      <c r="E25" s="187" t="n"/>
      <c r="F25" s="187" t="n"/>
      <c r="G25" s="203">
        <f>IF(F25="","",F25)</f>
        <v/>
      </c>
      <c r="H25" s="203">
        <f>IF(F25="","",F25+63)</f>
        <v/>
      </c>
      <c r="I25" s="202">
        <f>IF(H25="","",MAX(0,H25-TODAY()))</f>
        <v/>
      </c>
      <c r="J25" s="202">
        <f>IF(F25="","",IF(TODAY()&gt;H25,"Expired",IF(TODAY()&lt;G25,"Upcoming","SEP Active")))</f>
        <v/>
      </c>
      <c r="K25" s="187" t="n"/>
      <c r="L25" s="187" t="n"/>
      <c r="M25" s="187" t="n"/>
      <c r="N25" s="187" t="n"/>
      <c r="O25" s="187" t="n"/>
      <c r="P25" s="187" t="n"/>
    </row>
    <row r="26" ht="22" customHeight="1">
      <c r="A26" s="184" t="n"/>
      <c r="B26" s="184" t="n"/>
      <c r="C26" s="184" t="n"/>
      <c r="D26" s="184" t="n"/>
      <c r="E26" s="184" t="n"/>
      <c r="F26" s="184" t="n"/>
      <c r="G26" s="203">
        <f>IF(F26="","",F26)</f>
        <v/>
      </c>
      <c r="H26" s="203">
        <f>IF(F26="","",F26+63)</f>
        <v/>
      </c>
      <c r="I26" s="202">
        <f>IF(H26="","",MAX(0,H26-TODAY()))</f>
        <v/>
      </c>
      <c r="J26" s="202">
        <f>IF(F26="","",IF(TODAY()&gt;H26,"Expired",IF(TODAY()&lt;G26,"Upcoming","SEP Active")))</f>
        <v/>
      </c>
      <c r="K26" s="184" t="n"/>
      <c r="L26" s="184" t="n"/>
      <c r="M26" s="184" t="n"/>
      <c r="N26" s="184" t="n"/>
      <c r="O26" s="184" t="n"/>
      <c r="P26" s="184" t="n"/>
    </row>
    <row r="27" ht="22" customHeight="1">
      <c r="A27" s="187" t="n"/>
      <c r="B27" s="187" t="n"/>
      <c r="C27" s="187" t="n"/>
      <c r="D27" s="187" t="n"/>
      <c r="E27" s="187" t="n"/>
      <c r="F27" s="187" t="n"/>
      <c r="G27" s="203">
        <f>IF(F27="","",F27)</f>
        <v/>
      </c>
      <c r="H27" s="203">
        <f>IF(F27="","",F27+63)</f>
        <v/>
      </c>
      <c r="I27" s="202">
        <f>IF(H27="","",MAX(0,H27-TODAY()))</f>
        <v/>
      </c>
      <c r="J27" s="202">
        <f>IF(F27="","",IF(TODAY()&gt;H27,"Expired",IF(TODAY()&lt;G27,"Upcoming","SEP Active")))</f>
        <v/>
      </c>
      <c r="K27" s="187" t="n"/>
      <c r="L27" s="187" t="n"/>
      <c r="M27" s="187" t="n"/>
      <c r="N27" s="187" t="n"/>
      <c r="O27" s="187" t="n"/>
      <c r="P27" s="187" t="n"/>
    </row>
    <row r="28" ht="22" customHeight="1">
      <c r="A28" s="184" t="n"/>
      <c r="B28" s="184" t="n"/>
      <c r="C28" s="184" t="n"/>
      <c r="D28" s="184" t="n"/>
      <c r="E28" s="184" t="n"/>
      <c r="F28" s="184" t="n"/>
      <c r="G28" s="203">
        <f>IF(F28="","",F28)</f>
        <v/>
      </c>
      <c r="H28" s="203">
        <f>IF(F28="","",F28+63)</f>
        <v/>
      </c>
      <c r="I28" s="202">
        <f>IF(H28="","",MAX(0,H28-TODAY()))</f>
        <v/>
      </c>
      <c r="J28" s="202">
        <f>IF(F28="","",IF(TODAY()&gt;H28,"Expired",IF(TODAY()&lt;G28,"Upcoming","SEP Active")))</f>
        <v/>
      </c>
      <c r="K28" s="184" t="n"/>
      <c r="L28" s="184" t="n"/>
      <c r="M28" s="184" t="n"/>
      <c r="N28" s="184" t="n"/>
      <c r="O28" s="184" t="n"/>
      <c r="P28" s="184" t="n"/>
    </row>
    <row r="29" ht="22" customHeight="1">
      <c r="A29" s="187" t="n"/>
      <c r="B29" s="187" t="n"/>
      <c r="C29" s="187" t="n"/>
      <c r="D29" s="187" t="n"/>
      <c r="E29" s="187" t="n"/>
      <c r="F29" s="187" t="n"/>
      <c r="G29" s="203">
        <f>IF(F29="","",F29)</f>
        <v/>
      </c>
      <c r="H29" s="203">
        <f>IF(F29="","",F29+63)</f>
        <v/>
      </c>
      <c r="I29" s="202">
        <f>IF(H29="","",MAX(0,H29-TODAY()))</f>
        <v/>
      </c>
      <c r="J29" s="202">
        <f>IF(F29="","",IF(TODAY()&gt;H29,"Expired",IF(TODAY()&lt;G29,"Upcoming","SEP Active")))</f>
        <v/>
      </c>
      <c r="K29" s="187" t="n"/>
      <c r="L29" s="187" t="n"/>
      <c r="M29" s="187" t="n"/>
      <c r="N29" s="187" t="n"/>
      <c r="O29" s="187" t="n"/>
      <c r="P29" s="187" t="n"/>
    </row>
    <row r="30" ht="22" customHeight="1">
      <c r="A30" s="184" t="n"/>
      <c r="B30" s="184" t="n"/>
      <c r="C30" s="184" t="n"/>
      <c r="D30" s="184" t="n"/>
      <c r="E30" s="184" t="n"/>
      <c r="F30" s="184" t="n"/>
      <c r="G30" s="203">
        <f>IF(F30="","",F30)</f>
        <v/>
      </c>
      <c r="H30" s="203">
        <f>IF(F30="","",F30+63)</f>
        <v/>
      </c>
      <c r="I30" s="202">
        <f>IF(H30="","",MAX(0,H30-TODAY()))</f>
        <v/>
      </c>
      <c r="J30" s="202">
        <f>IF(F30="","",IF(TODAY()&gt;H30,"Expired",IF(TODAY()&lt;G30,"Upcoming","SEP Active")))</f>
        <v/>
      </c>
      <c r="K30" s="184" t="n"/>
      <c r="L30" s="184" t="n"/>
      <c r="M30" s="184" t="n"/>
      <c r="N30" s="184" t="n"/>
      <c r="O30" s="184" t="n"/>
      <c r="P30" s="184" t="n"/>
    </row>
    <row r="31" ht="22" customHeight="1">
      <c r="A31" s="187" t="n"/>
      <c r="B31" s="187" t="n"/>
      <c r="C31" s="187" t="n"/>
      <c r="D31" s="187" t="n"/>
      <c r="E31" s="187" t="n"/>
      <c r="F31" s="187" t="n"/>
      <c r="G31" s="203">
        <f>IF(F31="","",F31)</f>
        <v/>
      </c>
      <c r="H31" s="203">
        <f>IF(F31="","",F31+63)</f>
        <v/>
      </c>
      <c r="I31" s="202">
        <f>IF(H31="","",MAX(0,H31-TODAY()))</f>
        <v/>
      </c>
      <c r="J31" s="202">
        <f>IF(F31="","",IF(TODAY()&gt;H31,"Expired",IF(TODAY()&lt;G31,"Upcoming","SEP Active")))</f>
        <v/>
      </c>
      <c r="K31" s="187" t="n"/>
      <c r="L31" s="187" t="n"/>
      <c r="M31" s="187" t="n"/>
      <c r="N31" s="187" t="n"/>
      <c r="O31" s="187" t="n"/>
      <c r="P31" s="187" t="n"/>
    </row>
    <row r="32" ht="22" customHeight="1">
      <c r="A32" s="184" t="n"/>
      <c r="B32" s="184" t="n"/>
      <c r="C32" s="184" t="n"/>
      <c r="D32" s="184" t="n"/>
      <c r="E32" s="184" t="n"/>
      <c r="F32" s="184" t="n"/>
      <c r="G32" s="203">
        <f>IF(F32="","",F32)</f>
        <v/>
      </c>
      <c r="H32" s="203">
        <f>IF(F32="","",F32+63)</f>
        <v/>
      </c>
      <c r="I32" s="202">
        <f>IF(H32="","",MAX(0,H32-TODAY()))</f>
        <v/>
      </c>
      <c r="J32" s="202">
        <f>IF(F32="","",IF(TODAY()&gt;H32,"Expired",IF(TODAY()&lt;G32,"Upcoming","SEP Active")))</f>
        <v/>
      </c>
      <c r="K32" s="184" t="n"/>
      <c r="L32" s="184" t="n"/>
      <c r="M32" s="184" t="n"/>
      <c r="N32" s="184" t="n"/>
      <c r="O32" s="184" t="n"/>
      <c r="P32" s="184" t="n"/>
    </row>
    <row r="33" ht="22" customHeight="1">
      <c r="A33" s="187" t="n"/>
      <c r="B33" s="187" t="n"/>
      <c r="C33" s="187" t="n"/>
      <c r="D33" s="187" t="n"/>
      <c r="E33" s="187" t="n"/>
      <c r="F33" s="187" t="n"/>
      <c r="G33" s="203">
        <f>IF(F33="","",F33)</f>
        <v/>
      </c>
      <c r="H33" s="203">
        <f>IF(F33="","",F33+63)</f>
        <v/>
      </c>
      <c r="I33" s="202">
        <f>IF(H33="","",MAX(0,H33-TODAY()))</f>
        <v/>
      </c>
      <c r="J33" s="202">
        <f>IF(F33="","",IF(TODAY()&gt;H33,"Expired",IF(TODAY()&lt;G33,"Upcoming","SEP Active")))</f>
        <v/>
      </c>
      <c r="K33" s="187" t="n"/>
      <c r="L33" s="187" t="n"/>
      <c r="M33" s="187" t="n"/>
      <c r="N33" s="187" t="n"/>
      <c r="O33" s="187" t="n"/>
      <c r="P33" s="187" t="n"/>
    </row>
    <row r="34" ht="22" customHeight="1">
      <c r="A34" s="184" t="n"/>
      <c r="B34" s="184" t="n"/>
      <c r="C34" s="184" t="n"/>
      <c r="D34" s="184" t="n"/>
      <c r="E34" s="184" t="n"/>
      <c r="F34" s="184" t="n"/>
      <c r="G34" s="203">
        <f>IF(F34="","",F34)</f>
        <v/>
      </c>
      <c r="H34" s="203">
        <f>IF(F34="","",F34+63)</f>
        <v/>
      </c>
      <c r="I34" s="202">
        <f>IF(H34="","",MAX(0,H34-TODAY()))</f>
        <v/>
      </c>
      <c r="J34" s="202">
        <f>IF(F34="","",IF(TODAY()&gt;H34,"Expired",IF(TODAY()&lt;G34,"Upcoming","SEP Active")))</f>
        <v/>
      </c>
      <c r="K34" s="184" t="n"/>
      <c r="L34" s="184" t="n"/>
      <c r="M34" s="184" t="n"/>
      <c r="N34" s="184" t="n"/>
      <c r="O34" s="184" t="n"/>
      <c r="P34" s="184" t="n"/>
    </row>
    <row r="35" ht="22" customHeight="1">
      <c r="A35" s="187" t="n"/>
      <c r="B35" s="187" t="n"/>
      <c r="C35" s="187" t="n"/>
      <c r="D35" s="187" t="n"/>
      <c r="E35" s="187" t="n"/>
      <c r="F35" s="187" t="n"/>
      <c r="G35" s="203">
        <f>IF(F35="","",F35)</f>
        <v/>
      </c>
      <c r="H35" s="203">
        <f>IF(F35="","",F35+63)</f>
        <v/>
      </c>
      <c r="I35" s="202">
        <f>IF(H35="","",MAX(0,H35-TODAY()))</f>
        <v/>
      </c>
      <c r="J35" s="202">
        <f>IF(F35="","",IF(TODAY()&gt;H35,"Expired",IF(TODAY()&lt;G35,"Upcoming","SEP Active")))</f>
        <v/>
      </c>
      <c r="K35" s="187" t="n"/>
      <c r="L35" s="187" t="n"/>
      <c r="M35" s="187" t="n"/>
      <c r="N35" s="187" t="n"/>
      <c r="O35" s="187" t="n"/>
      <c r="P35" s="187" t="n"/>
    </row>
    <row r="36" ht="22" customHeight="1">
      <c r="A36" s="184" t="n"/>
      <c r="B36" s="184" t="n"/>
      <c r="C36" s="184" t="n"/>
      <c r="D36" s="184" t="n"/>
      <c r="E36" s="184" t="n"/>
      <c r="F36" s="184" t="n"/>
      <c r="G36" s="203">
        <f>IF(F36="","",F36)</f>
        <v/>
      </c>
      <c r="H36" s="203">
        <f>IF(F36="","",F36+63)</f>
        <v/>
      </c>
      <c r="I36" s="202">
        <f>IF(H36="","",MAX(0,H36-TODAY()))</f>
        <v/>
      </c>
      <c r="J36" s="202">
        <f>IF(F36="","",IF(TODAY()&gt;H36,"Expired",IF(TODAY()&lt;G36,"Upcoming","SEP Active")))</f>
        <v/>
      </c>
      <c r="K36" s="184" t="n"/>
      <c r="L36" s="184" t="n"/>
      <c r="M36" s="184" t="n"/>
      <c r="N36" s="184" t="n"/>
      <c r="O36" s="184" t="n"/>
      <c r="P36" s="184" t="n"/>
    </row>
    <row r="37" ht="22" customHeight="1">
      <c r="A37" s="187" t="n"/>
      <c r="B37" s="187" t="n"/>
      <c r="C37" s="187" t="n"/>
      <c r="D37" s="187" t="n"/>
      <c r="E37" s="187" t="n"/>
      <c r="F37" s="187" t="n"/>
      <c r="G37" s="203">
        <f>IF(F37="","",F37)</f>
        <v/>
      </c>
      <c r="H37" s="203">
        <f>IF(F37="","",F37+63)</f>
        <v/>
      </c>
      <c r="I37" s="202">
        <f>IF(H37="","",MAX(0,H37-TODAY()))</f>
        <v/>
      </c>
      <c r="J37" s="202">
        <f>IF(F37="","",IF(TODAY()&gt;H37,"Expired",IF(TODAY()&lt;G37,"Upcoming","SEP Active")))</f>
        <v/>
      </c>
      <c r="K37" s="187" t="n"/>
      <c r="L37" s="187" t="n"/>
      <c r="M37" s="187" t="n"/>
      <c r="N37" s="187" t="n"/>
      <c r="O37" s="187" t="n"/>
      <c r="P37" s="187" t="n"/>
    </row>
    <row r="38" ht="22" customHeight="1">
      <c r="A38" s="184" t="n"/>
      <c r="B38" s="184" t="n"/>
      <c r="C38" s="184" t="n"/>
      <c r="D38" s="184" t="n"/>
      <c r="E38" s="184" t="n"/>
      <c r="F38" s="184" t="n"/>
      <c r="G38" s="203">
        <f>IF(F38="","",F38)</f>
        <v/>
      </c>
      <c r="H38" s="203">
        <f>IF(F38="","",F38+63)</f>
        <v/>
      </c>
      <c r="I38" s="202">
        <f>IF(H38="","",MAX(0,H38-TODAY()))</f>
        <v/>
      </c>
      <c r="J38" s="202">
        <f>IF(F38="","",IF(TODAY()&gt;H38,"Expired",IF(TODAY()&lt;G38,"Upcoming","SEP Active")))</f>
        <v/>
      </c>
      <c r="K38" s="184" t="n"/>
      <c r="L38" s="184" t="n"/>
      <c r="M38" s="184" t="n"/>
      <c r="N38" s="184" t="n"/>
      <c r="O38" s="184" t="n"/>
      <c r="P38" s="184" t="n"/>
    </row>
    <row r="39" ht="22" customHeight="1">
      <c r="A39" s="187" t="n"/>
      <c r="B39" s="187" t="n"/>
      <c r="C39" s="187" t="n"/>
      <c r="D39" s="187" t="n"/>
      <c r="E39" s="187" t="n"/>
      <c r="F39" s="187" t="n"/>
      <c r="G39" s="203">
        <f>IF(F39="","",F39)</f>
        <v/>
      </c>
      <c r="H39" s="203">
        <f>IF(F39="","",F39+63)</f>
        <v/>
      </c>
      <c r="I39" s="202">
        <f>IF(H39="","",MAX(0,H39-TODAY()))</f>
        <v/>
      </c>
      <c r="J39" s="202">
        <f>IF(F39="","",IF(TODAY()&gt;H39,"Expired",IF(TODAY()&lt;G39,"Upcoming","SEP Active")))</f>
        <v/>
      </c>
      <c r="K39" s="187" t="n"/>
      <c r="L39" s="187" t="n"/>
      <c r="M39" s="187" t="n"/>
      <c r="N39" s="187" t="n"/>
      <c r="O39" s="187" t="n"/>
      <c r="P39" s="187" t="n"/>
    </row>
    <row r="40" ht="22" customHeight="1">
      <c r="A40" s="184" t="n"/>
      <c r="B40" s="184" t="n"/>
      <c r="C40" s="184" t="n"/>
      <c r="D40" s="184" t="n"/>
      <c r="E40" s="184" t="n"/>
      <c r="F40" s="184" t="n"/>
      <c r="G40" s="203">
        <f>IF(F40="","",F40)</f>
        <v/>
      </c>
      <c r="H40" s="203">
        <f>IF(F40="","",F40+63)</f>
        <v/>
      </c>
      <c r="I40" s="202">
        <f>IF(H40="","",MAX(0,H40-TODAY()))</f>
        <v/>
      </c>
      <c r="J40" s="202">
        <f>IF(F40="","",IF(TODAY()&gt;H40,"Expired",IF(TODAY()&lt;G40,"Upcoming","SEP Active")))</f>
        <v/>
      </c>
      <c r="K40" s="184" t="n"/>
      <c r="L40" s="184" t="n"/>
      <c r="M40" s="184" t="n"/>
      <c r="N40" s="184" t="n"/>
      <c r="O40" s="184" t="n"/>
      <c r="P40" s="184" t="n"/>
    </row>
    <row r="41" ht="22" customHeight="1">
      <c r="A41" s="187" t="n"/>
      <c r="B41" s="187" t="n"/>
      <c r="C41" s="187" t="n"/>
      <c r="D41" s="187" t="n"/>
      <c r="E41" s="187" t="n"/>
      <c r="F41" s="187" t="n"/>
      <c r="G41" s="203">
        <f>IF(F41="","",F41)</f>
        <v/>
      </c>
      <c r="H41" s="203">
        <f>IF(F41="","",F41+63)</f>
        <v/>
      </c>
      <c r="I41" s="202">
        <f>IF(H41="","",MAX(0,H41-TODAY()))</f>
        <v/>
      </c>
      <c r="J41" s="202">
        <f>IF(F41="","",IF(TODAY()&gt;H41,"Expired",IF(TODAY()&lt;G41,"Upcoming","SEP Active")))</f>
        <v/>
      </c>
      <c r="K41" s="187" t="n"/>
      <c r="L41" s="187" t="n"/>
      <c r="M41" s="187" t="n"/>
      <c r="N41" s="187" t="n"/>
      <c r="O41" s="187" t="n"/>
      <c r="P41" s="187" t="n"/>
    </row>
    <row r="42" ht="22" customHeight="1">
      <c r="A42" s="184" t="n"/>
      <c r="B42" s="184" t="n"/>
      <c r="C42" s="184" t="n"/>
      <c r="D42" s="184" t="n"/>
      <c r="E42" s="184" t="n"/>
      <c r="F42" s="184" t="n"/>
      <c r="G42" s="203">
        <f>IF(F42="","",F42)</f>
        <v/>
      </c>
      <c r="H42" s="203">
        <f>IF(F42="","",F42+63)</f>
        <v/>
      </c>
      <c r="I42" s="202">
        <f>IF(H42="","",MAX(0,H42-TODAY()))</f>
        <v/>
      </c>
      <c r="J42" s="202">
        <f>IF(F42="","",IF(TODAY()&gt;H42,"Expired",IF(TODAY()&lt;G42,"Upcoming","SEP Active")))</f>
        <v/>
      </c>
      <c r="K42" s="184" t="n"/>
      <c r="L42" s="184" t="n"/>
      <c r="M42" s="184" t="n"/>
      <c r="N42" s="184" t="n"/>
      <c r="O42" s="184" t="n"/>
      <c r="P42" s="184" t="n"/>
    </row>
    <row r="43" ht="22" customHeight="1">
      <c r="A43" s="187" t="n"/>
      <c r="B43" s="187" t="n"/>
      <c r="C43" s="187" t="n"/>
      <c r="D43" s="187" t="n"/>
      <c r="E43" s="187" t="n"/>
      <c r="F43" s="187" t="n"/>
      <c r="G43" s="203">
        <f>IF(F43="","",F43)</f>
        <v/>
      </c>
      <c r="H43" s="203">
        <f>IF(F43="","",F43+63)</f>
        <v/>
      </c>
      <c r="I43" s="202">
        <f>IF(H43="","",MAX(0,H43-TODAY()))</f>
        <v/>
      </c>
      <c r="J43" s="202">
        <f>IF(F43="","",IF(TODAY()&gt;H43,"Expired",IF(TODAY()&lt;G43,"Upcoming","SEP Active")))</f>
        <v/>
      </c>
      <c r="K43" s="187" t="n"/>
      <c r="L43" s="187" t="n"/>
      <c r="M43" s="187" t="n"/>
      <c r="N43" s="187" t="n"/>
      <c r="O43" s="187" t="n"/>
      <c r="P43" s="187" t="n"/>
    </row>
    <row r="44" ht="22" customHeight="1">
      <c r="A44" s="184" t="n"/>
      <c r="B44" s="184" t="n"/>
      <c r="C44" s="184" t="n"/>
      <c r="D44" s="184" t="n"/>
      <c r="E44" s="184" t="n"/>
      <c r="F44" s="184" t="n"/>
      <c r="G44" s="203">
        <f>IF(F44="","",F44)</f>
        <v/>
      </c>
      <c r="H44" s="203">
        <f>IF(F44="","",F44+63)</f>
        <v/>
      </c>
      <c r="I44" s="202">
        <f>IF(H44="","",MAX(0,H44-TODAY()))</f>
        <v/>
      </c>
      <c r="J44" s="202">
        <f>IF(F44="","",IF(TODAY()&gt;H44,"Expired",IF(TODAY()&lt;G44,"Upcoming","SEP Active")))</f>
        <v/>
      </c>
      <c r="K44" s="184" t="n"/>
      <c r="L44" s="184" t="n"/>
      <c r="M44" s="184" t="n"/>
      <c r="N44" s="184" t="n"/>
      <c r="O44" s="184" t="n"/>
      <c r="P44" s="184" t="n"/>
    </row>
    <row r="45" ht="22" customHeight="1">
      <c r="A45" s="187" t="n"/>
      <c r="B45" s="187" t="n"/>
      <c r="C45" s="187" t="n"/>
      <c r="D45" s="187" t="n"/>
      <c r="E45" s="187" t="n"/>
      <c r="F45" s="187" t="n"/>
      <c r="G45" s="203">
        <f>IF(F45="","",F45)</f>
        <v/>
      </c>
      <c r="H45" s="203">
        <f>IF(F45="","",F45+63)</f>
        <v/>
      </c>
      <c r="I45" s="202">
        <f>IF(H45="","",MAX(0,H45-TODAY()))</f>
        <v/>
      </c>
      <c r="J45" s="202">
        <f>IF(F45="","",IF(TODAY()&gt;H45,"Expired",IF(TODAY()&lt;G45,"Upcoming","SEP Active")))</f>
        <v/>
      </c>
      <c r="K45" s="187" t="n"/>
      <c r="L45" s="187" t="n"/>
      <c r="M45" s="187" t="n"/>
      <c r="N45" s="187" t="n"/>
      <c r="O45" s="187" t="n"/>
      <c r="P45" s="187" t="n"/>
    </row>
    <row r="46" ht="22" customHeight="1">
      <c r="A46" s="184" t="n"/>
      <c r="B46" s="184" t="n"/>
      <c r="C46" s="184" t="n"/>
      <c r="D46" s="184" t="n"/>
      <c r="E46" s="184" t="n"/>
      <c r="F46" s="184" t="n"/>
      <c r="G46" s="203">
        <f>IF(F46="","",F46)</f>
        <v/>
      </c>
      <c r="H46" s="203">
        <f>IF(F46="","",F46+63)</f>
        <v/>
      </c>
      <c r="I46" s="202">
        <f>IF(H46="","",MAX(0,H46-TODAY()))</f>
        <v/>
      </c>
      <c r="J46" s="202">
        <f>IF(F46="","",IF(TODAY()&gt;H46,"Expired",IF(TODAY()&lt;G46,"Upcoming","SEP Active")))</f>
        <v/>
      </c>
      <c r="K46" s="184" t="n"/>
      <c r="L46" s="184" t="n"/>
      <c r="M46" s="184" t="n"/>
      <c r="N46" s="184" t="n"/>
      <c r="O46" s="184" t="n"/>
      <c r="P46" s="184" t="n"/>
    </row>
    <row r="47" ht="22" customHeight="1">
      <c r="A47" s="187" t="n"/>
      <c r="B47" s="187" t="n"/>
      <c r="C47" s="187" t="n"/>
      <c r="D47" s="187" t="n"/>
      <c r="E47" s="187" t="n"/>
      <c r="F47" s="187" t="n"/>
      <c r="G47" s="203">
        <f>IF(F47="","",F47)</f>
        <v/>
      </c>
      <c r="H47" s="203">
        <f>IF(F47="","",F47+63)</f>
        <v/>
      </c>
      <c r="I47" s="202">
        <f>IF(H47="","",MAX(0,H47-TODAY()))</f>
        <v/>
      </c>
      <c r="J47" s="202">
        <f>IF(F47="","",IF(TODAY()&gt;H47,"Expired",IF(TODAY()&lt;G47,"Upcoming","SEP Active")))</f>
        <v/>
      </c>
      <c r="K47" s="187" t="n"/>
      <c r="L47" s="187" t="n"/>
      <c r="M47" s="187" t="n"/>
      <c r="N47" s="187" t="n"/>
      <c r="O47" s="187" t="n"/>
      <c r="P47" s="187" t="n"/>
    </row>
    <row r="48" ht="22" customHeight="1">
      <c r="A48" s="184" t="n"/>
      <c r="B48" s="184" t="n"/>
      <c r="C48" s="184" t="n"/>
      <c r="D48" s="184" t="n"/>
      <c r="E48" s="184" t="n"/>
      <c r="F48" s="184" t="n"/>
      <c r="G48" s="203">
        <f>IF(F48="","",F48)</f>
        <v/>
      </c>
      <c r="H48" s="203">
        <f>IF(F48="","",F48+63)</f>
        <v/>
      </c>
      <c r="I48" s="202">
        <f>IF(H48="","",MAX(0,H48-TODAY()))</f>
        <v/>
      </c>
      <c r="J48" s="202">
        <f>IF(F48="","",IF(TODAY()&gt;H48,"Expired",IF(TODAY()&lt;G48,"Upcoming","SEP Active")))</f>
        <v/>
      </c>
      <c r="K48" s="184" t="n"/>
      <c r="L48" s="184" t="n"/>
      <c r="M48" s="184" t="n"/>
      <c r="N48" s="184" t="n"/>
      <c r="O48" s="184" t="n"/>
      <c r="P48" s="184" t="n"/>
    </row>
    <row r="49" ht="22" customHeight="1">
      <c r="A49" s="187" t="n"/>
      <c r="B49" s="187" t="n"/>
      <c r="C49" s="187" t="n"/>
      <c r="D49" s="187" t="n"/>
      <c r="E49" s="187" t="n"/>
      <c r="F49" s="187" t="n"/>
      <c r="G49" s="203">
        <f>IF(F49="","",F49)</f>
        <v/>
      </c>
      <c r="H49" s="203">
        <f>IF(F49="","",F49+63)</f>
        <v/>
      </c>
      <c r="I49" s="202">
        <f>IF(H49="","",MAX(0,H49-TODAY()))</f>
        <v/>
      </c>
      <c r="J49" s="202">
        <f>IF(F49="","",IF(TODAY()&gt;H49,"Expired",IF(TODAY()&lt;G49,"Upcoming","SEP Active")))</f>
        <v/>
      </c>
      <c r="K49" s="187" t="n"/>
      <c r="L49" s="187" t="n"/>
      <c r="M49" s="187" t="n"/>
      <c r="N49" s="187" t="n"/>
      <c r="O49" s="187" t="n"/>
      <c r="P49" s="187" t="n"/>
    </row>
    <row r="50" ht="22" customHeight="1">
      <c r="A50" s="184" t="n"/>
      <c r="B50" s="184" t="n"/>
      <c r="C50" s="184" t="n"/>
      <c r="D50" s="184" t="n"/>
      <c r="E50" s="184" t="n"/>
      <c r="F50" s="184" t="n"/>
      <c r="G50" s="203">
        <f>IF(F50="","",F50)</f>
        <v/>
      </c>
      <c r="H50" s="203">
        <f>IF(F50="","",F50+63)</f>
        <v/>
      </c>
      <c r="I50" s="202">
        <f>IF(H50="","",MAX(0,H50-TODAY()))</f>
        <v/>
      </c>
      <c r="J50" s="202">
        <f>IF(F50="","",IF(TODAY()&gt;H50,"Expired",IF(TODAY()&lt;G50,"Upcoming","SEP Active")))</f>
        <v/>
      </c>
      <c r="K50" s="184" t="n"/>
      <c r="L50" s="184" t="n"/>
      <c r="M50" s="184" t="n"/>
      <c r="N50" s="184" t="n"/>
      <c r="O50" s="184" t="n"/>
      <c r="P50" s="184" t="n"/>
    </row>
    <row r="51" ht="22" customHeight="1">
      <c r="A51" s="187" t="n"/>
      <c r="B51" s="187" t="n"/>
      <c r="C51" s="187" t="n"/>
      <c r="D51" s="187" t="n"/>
      <c r="E51" s="187" t="n"/>
      <c r="F51" s="187" t="n"/>
      <c r="G51" s="203">
        <f>IF(F51="","",F51)</f>
        <v/>
      </c>
      <c r="H51" s="203">
        <f>IF(F51="","",F51+63)</f>
        <v/>
      </c>
      <c r="I51" s="202">
        <f>IF(H51="","",MAX(0,H51-TODAY()))</f>
        <v/>
      </c>
      <c r="J51" s="202">
        <f>IF(F51="","",IF(TODAY()&gt;H51,"Expired",IF(TODAY()&lt;G51,"Upcoming","SEP Active")))</f>
        <v/>
      </c>
      <c r="K51" s="187" t="n"/>
      <c r="L51" s="187" t="n"/>
      <c r="M51" s="187" t="n"/>
      <c r="N51" s="187" t="n"/>
      <c r="O51" s="187" t="n"/>
      <c r="P51" s="187" t="n"/>
    </row>
    <row r="52" ht="22" customHeight="1">
      <c r="A52" s="184" t="n"/>
      <c r="B52" s="184" t="n"/>
      <c r="C52" s="184" t="n"/>
      <c r="D52" s="184" t="n"/>
      <c r="E52" s="184" t="n"/>
      <c r="F52" s="184" t="n"/>
      <c r="G52" s="203">
        <f>IF(F52="","",F52)</f>
        <v/>
      </c>
      <c r="H52" s="203">
        <f>IF(F52="","",F52+63)</f>
        <v/>
      </c>
      <c r="I52" s="202">
        <f>IF(H52="","",MAX(0,H52-TODAY()))</f>
        <v/>
      </c>
      <c r="J52" s="202">
        <f>IF(F52="","",IF(TODAY()&gt;H52,"Expired",IF(TODAY()&lt;G52,"Upcoming","SEP Active")))</f>
        <v/>
      </c>
      <c r="K52" s="184" t="n"/>
      <c r="L52" s="184" t="n"/>
      <c r="M52" s="184" t="n"/>
      <c r="N52" s="184" t="n"/>
      <c r="O52" s="184" t="n"/>
      <c r="P52" s="184" t="n"/>
    </row>
    <row r="53" ht="22" customHeight="1">
      <c r="A53" s="187" t="n"/>
      <c r="B53" s="187" t="n"/>
      <c r="C53" s="187" t="n"/>
      <c r="D53" s="187" t="n"/>
      <c r="E53" s="187" t="n"/>
      <c r="F53" s="187" t="n"/>
      <c r="G53" s="203">
        <f>IF(F53="","",F53)</f>
        <v/>
      </c>
      <c r="H53" s="203">
        <f>IF(F53="","",F53+63)</f>
        <v/>
      </c>
      <c r="I53" s="202">
        <f>IF(H53="","",MAX(0,H53-TODAY()))</f>
        <v/>
      </c>
      <c r="J53" s="202">
        <f>IF(F53="","",IF(TODAY()&gt;H53,"Expired",IF(TODAY()&lt;G53,"Upcoming","SEP Active")))</f>
        <v/>
      </c>
      <c r="K53" s="187" t="n"/>
      <c r="L53" s="187" t="n"/>
      <c r="M53" s="187" t="n"/>
      <c r="N53" s="187" t="n"/>
      <c r="O53" s="187" t="n"/>
      <c r="P53" s="187" t="n"/>
    </row>
    <row r="54" ht="22" customHeight="1">
      <c r="A54" s="184" t="n"/>
      <c r="B54" s="184" t="n"/>
      <c r="C54" s="184" t="n"/>
      <c r="D54" s="184" t="n"/>
      <c r="E54" s="184" t="n"/>
      <c r="F54" s="184" t="n"/>
      <c r="G54" s="203">
        <f>IF(F54="","",F54)</f>
        <v/>
      </c>
      <c r="H54" s="203">
        <f>IF(F54="","",F54+63)</f>
        <v/>
      </c>
      <c r="I54" s="202">
        <f>IF(H54="","",MAX(0,H54-TODAY()))</f>
        <v/>
      </c>
      <c r="J54" s="202">
        <f>IF(F54="","",IF(TODAY()&gt;H54,"Expired",IF(TODAY()&lt;G54,"Upcoming","SEP Active")))</f>
        <v/>
      </c>
      <c r="K54" s="184" t="n"/>
      <c r="L54" s="184" t="n"/>
      <c r="M54" s="184" t="n"/>
      <c r="N54" s="184" t="n"/>
      <c r="O54" s="184" t="n"/>
      <c r="P54" s="184" t="n"/>
    </row>
    <row r="55" ht="22" customHeight="1">
      <c r="A55" s="187" t="n"/>
      <c r="B55" s="187" t="n"/>
      <c r="C55" s="187" t="n"/>
      <c r="D55" s="187" t="n"/>
      <c r="E55" s="187" t="n"/>
      <c r="F55" s="187" t="n"/>
      <c r="G55" s="203">
        <f>IF(F55="","",F55)</f>
        <v/>
      </c>
      <c r="H55" s="203">
        <f>IF(F55="","",F55+63)</f>
        <v/>
      </c>
      <c r="I55" s="202">
        <f>IF(H55="","",MAX(0,H55-TODAY()))</f>
        <v/>
      </c>
      <c r="J55" s="202">
        <f>IF(F55="","",IF(TODAY()&gt;H55,"Expired",IF(TODAY()&lt;G55,"Upcoming","SEP Active")))</f>
        <v/>
      </c>
      <c r="K55" s="187" t="n"/>
      <c r="L55" s="187" t="n"/>
      <c r="M55" s="187" t="n"/>
      <c r="N55" s="187" t="n"/>
      <c r="O55" s="187" t="n"/>
      <c r="P55" s="187" t="n"/>
    </row>
    <row r="56" ht="22" customHeight="1">
      <c r="A56" s="184" t="n"/>
      <c r="B56" s="184" t="n"/>
      <c r="C56" s="184" t="n"/>
      <c r="D56" s="184" t="n"/>
      <c r="E56" s="184" t="n"/>
      <c r="F56" s="184" t="n"/>
      <c r="G56" s="203">
        <f>IF(F56="","",F56)</f>
        <v/>
      </c>
      <c r="H56" s="203">
        <f>IF(F56="","",F56+63)</f>
        <v/>
      </c>
      <c r="I56" s="202">
        <f>IF(H56="","",MAX(0,H56-TODAY()))</f>
        <v/>
      </c>
      <c r="J56" s="202">
        <f>IF(F56="","",IF(TODAY()&gt;H56,"Expired",IF(TODAY()&lt;G56,"Upcoming","SEP Active")))</f>
        <v/>
      </c>
      <c r="K56" s="184" t="n"/>
      <c r="L56" s="184" t="n"/>
      <c r="M56" s="184" t="n"/>
      <c r="N56" s="184" t="n"/>
      <c r="O56" s="184" t="n"/>
      <c r="P56" s="184" t="n"/>
    </row>
    <row r="57" ht="22" customHeight="1">
      <c r="A57" s="187" t="n"/>
      <c r="B57" s="187" t="n"/>
      <c r="C57" s="187" t="n"/>
      <c r="D57" s="187" t="n"/>
      <c r="E57" s="187" t="n"/>
      <c r="F57" s="187" t="n"/>
      <c r="G57" s="203">
        <f>IF(F57="","",F57)</f>
        <v/>
      </c>
      <c r="H57" s="203">
        <f>IF(F57="","",F57+63)</f>
        <v/>
      </c>
      <c r="I57" s="202">
        <f>IF(H57="","",MAX(0,H57-TODAY()))</f>
        <v/>
      </c>
      <c r="J57" s="202">
        <f>IF(F57="","",IF(TODAY()&gt;H57,"Expired",IF(TODAY()&lt;G57,"Upcoming","SEP Active")))</f>
        <v/>
      </c>
      <c r="K57" s="187" t="n"/>
      <c r="L57" s="187" t="n"/>
      <c r="M57" s="187" t="n"/>
      <c r="N57" s="187" t="n"/>
      <c r="O57" s="187" t="n"/>
      <c r="P57" s="187" t="n"/>
    </row>
    <row r="58" ht="22" customHeight="1">
      <c r="A58" s="184" t="n"/>
      <c r="B58" s="184" t="n"/>
      <c r="C58" s="184" t="n"/>
      <c r="D58" s="184" t="n"/>
      <c r="E58" s="184" t="n"/>
      <c r="F58" s="184" t="n"/>
      <c r="G58" s="203">
        <f>IF(F58="","",F58)</f>
        <v/>
      </c>
      <c r="H58" s="203">
        <f>IF(F58="","",F58+63)</f>
        <v/>
      </c>
      <c r="I58" s="202">
        <f>IF(H58="","",MAX(0,H58-TODAY()))</f>
        <v/>
      </c>
      <c r="J58" s="202">
        <f>IF(F58="","",IF(TODAY()&gt;H58,"Expired",IF(TODAY()&lt;G58,"Upcoming","SEP Active")))</f>
        <v/>
      </c>
      <c r="K58" s="184" t="n"/>
      <c r="L58" s="184" t="n"/>
      <c r="M58" s="184" t="n"/>
      <c r="N58" s="184" t="n"/>
      <c r="O58" s="184" t="n"/>
      <c r="P58" s="184" t="n"/>
    </row>
    <row r="59" ht="22" customHeight="1">
      <c r="A59" s="187" t="n"/>
      <c r="B59" s="187" t="n"/>
      <c r="C59" s="187" t="n"/>
      <c r="D59" s="187" t="n"/>
      <c r="E59" s="187" t="n"/>
      <c r="F59" s="187" t="n"/>
      <c r="G59" s="203">
        <f>IF(F59="","",F59)</f>
        <v/>
      </c>
      <c r="H59" s="203">
        <f>IF(F59="","",F59+63)</f>
        <v/>
      </c>
      <c r="I59" s="202">
        <f>IF(H59="","",MAX(0,H59-TODAY()))</f>
        <v/>
      </c>
      <c r="J59" s="202">
        <f>IF(F59="","",IF(TODAY()&gt;H59,"Expired",IF(TODAY()&lt;G59,"Upcoming","SEP Active")))</f>
        <v/>
      </c>
      <c r="K59" s="187" t="n"/>
      <c r="L59" s="187" t="n"/>
      <c r="M59" s="187" t="n"/>
      <c r="N59" s="187" t="n"/>
      <c r="O59" s="187" t="n"/>
      <c r="P59" s="187" t="n"/>
    </row>
    <row r="60" ht="22" customHeight="1">
      <c r="A60" s="184" t="n"/>
      <c r="B60" s="184" t="n"/>
      <c r="C60" s="184" t="n"/>
      <c r="D60" s="184" t="n"/>
      <c r="E60" s="184" t="n"/>
      <c r="F60" s="184" t="n"/>
      <c r="G60" s="203">
        <f>IF(F60="","",F60)</f>
        <v/>
      </c>
      <c r="H60" s="203">
        <f>IF(F60="","",F60+63)</f>
        <v/>
      </c>
      <c r="I60" s="202">
        <f>IF(H60="","",MAX(0,H60-TODAY()))</f>
        <v/>
      </c>
      <c r="J60" s="202">
        <f>IF(F60="","",IF(TODAY()&gt;H60,"Expired",IF(TODAY()&lt;G60,"Upcoming","SEP Active")))</f>
        <v/>
      </c>
      <c r="K60" s="184" t="n"/>
      <c r="L60" s="184" t="n"/>
      <c r="M60" s="184" t="n"/>
      <c r="N60" s="184" t="n"/>
      <c r="O60" s="184" t="n"/>
      <c r="P60" s="184" t="n"/>
    </row>
    <row r="61" ht="22" customHeight="1">
      <c r="A61" s="187" t="n"/>
      <c r="B61" s="187" t="n"/>
      <c r="C61" s="187" t="n"/>
      <c r="D61" s="187" t="n"/>
      <c r="E61" s="187" t="n"/>
      <c r="F61" s="187" t="n"/>
      <c r="G61" s="203">
        <f>IF(F61="","",F61)</f>
        <v/>
      </c>
      <c r="H61" s="203">
        <f>IF(F61="","",F61+63)</f>
        <v/>
      </c>
      <c r="I61" s="202">
        <f>IF(H61="","",MAX(0,H61-TODAY()))</f>
        <v/>
      </c>
      <c r="J61" s="202">
        <f>IF(F61="","",IF(TODAY()&gt;H61,"Expired",IF(TODAY()&lt;G61,"Upcoming","SEP Active")))</f>
        <v/>
      </c>
      <c r="K61" s="187" t="n"/>
      <c r="L61" s="187" t="n"/>
      <c r="M61" s="187" t="n"/>
      <c r="N61" s="187" t="n"/>
      <c r="O61" s="187" t="n"/>
      <c r="P61" s="187" t="n"/>
    </row>
    <row r="62" ht="22" customHeight="1">
      <c r="A62" s="184" t="n"/>
      <c r="B62" s="184" t="n"/>
      <c r="C62" s="184" t="n"/>
      <c r="D62" s="184" t="n"/>
      <c r="E62" s="184" t="n"/>
      <c r="F62" s="184" t="n"/>
      <c r="G62" s="203">
        <f>IF(F62="","",F62)</f>
        <v/>
      </c>
      <c r="H62" s="203">
        <f>IF(F62="","",F62+63)</f>
        <v/>
      </c>
      <c r="I62" s="202">
        <f>IF(H62="","",MAX(0,H62-TODAY()))</f>
        <v/>
      </c>
      <c r="J62" s="202">
        <f>IF(F62="","",IF(TODAY()&gt;H62,"Expired",IF(TODAY()&lt;G62,"Upcoming","SEP Active")))</f>
        <v/>
      </c>
      <c r="K62" s="184" t="n"/>
      <c r="L62" s="184" t="n"/>
      <c r="M62" s="184" t="n"/>
      <c r="N62" s="184" t="n"/>
      <c r="O62" s="184" t="n"/>
      <c r="P62" s="184" t="n"/>
    </row>
    <row r="63" ht="22" customHeight="1">
      <c r="A63" s="187" t="n"/>
      <c r="B63" s="187" t="n"/>
      <c r="C63" s="187" t="n"/>
      <c r="D63" s="187" t="n"/>
      <c r="E63" s="187" t="n"/>
      <c r="F63" s="187" t="n"/>
      <c r="G63" s="203">
        <f>IF(F63="","",F63)</f>
        <v/>
      </c>
      <c r="H63" s="203">
        <f>IF(F63="","",F63+63)</f>
        <v/>
      </c>
      <c r="I63" s="202">
        <f>IF(H63="","",MAX(0,H63-TODAY()))</f>
        <v/>
      </c>
      <c r="J63" s="202">
        <f>IF(F63="","",IF(TODAY()&gt;H63,"Expired",IF(TODAY()&lt;G63,"Upcoming","SEP Active")))</f>
        <v/>
      </c>
      <c r="K63" s="187" t="n"/>
      <c r="L63" s="187" t="n"/>
      <c r="M63" s="187" t="n"/>
      <c r="N63" s="187" t="n"/>
      <c r="O63" s="187" t="n"/>
      <c r="P63" s="187" t="n"/>
    </row>
    <row r="64" ht="22" customHeight="1">
      <c r="A64" s="184" t="n"/>
      <c r="B64" s="184" t="n"/>
      <c r="C64" s="184" t="n"/>
      <c r="D64" s="184" t="n"/>
      <c r="E64" s="184" t="n"/>
      <c r="F64" s="184" t="n"/>
      <c r="G64" s="203">
        <f>IF(F64="","",F64)</f>
        <v/>
      </c>
      <c r="H64" s="203">
        <f>IF(F64="","",F64+63)</f>
        <v/>
      </c>
      <c r="I64" s="202">
        <f>IF(H64="","",MAX(0,H64-TODAY()))</f>
        <v/>
      </c>
      <c r="J64" s="202">
        <f>IF(F64="","",IF(TODAY()&gt;H64,"Expired",IF(TODAY()&lt;G64,"Upcoming","SEP Active")))</f>
        <v/>
      </c>
      <c r="K64" s="184" t="n"/>
      <c r="L64" s="184" t="n"/>
      <c r="M64" s="184" t="n"/>
      <c r="N64" s="184" t="n"/>
      <c r="O64" s="184" t="n"/>
      <c r="P64" s="184" t="n"/>
    </row>
    <row r="65" ht="22" customHeight="1">
      <c r="A65" s="187" t="n"/>
      <c r="B65" s="187" t="n"/>
      <c r="C65" s="187" t="n"/>
      <c r="D65" s="187" t="n"/>
      <c r="E65" s="187" t="n"/>
      <c r="F65" s="187" t="n"/>
      <c r="G65" s="203">
        <f>IF(F65="","",F65)</f>
        <v/>
      </c>
      <c r="H65" s="203">
        <f>IF(F65="","",F65+63)</f>
        <v/>
      </c>
      <c r="I65" s="202">
        <f>IF(H65="","",MAX(0,H65-TODAY()))</f>
        <v/>
      </c>
      <c r="J65" s="202">
        <f>IF(F65="","",IF(TODAY()&gt;H65,"Expired",IF(TODAY()&lt;G65,"Upcoming","SEP Active")))</f>
        <v/>
      </c>
      <c r="K65" s="187" t="n"/>
      <c r="L65" s="187" t="n"/>
      <c r="M65" s="187" t="n"/>
      <c r="N65" s="187" t="n"/>
      <c r="O65" s="187" t="n"/>
      <c r="P65" s="187" t="n"/>
    </row>
    <row r="66" ht="22" customHeight="1">
      <c r="A66" s="184" t="n"/>
      <c r="B66" s="184" t="n"/>
      <c r="C66" s="184" t="n"/>
      <c r="D66" s="184" t="n"/>
      <c r="E66" s="184" t="n"/>
      <c r="F66" s="184" t="n"/>
      <c r="G66" s="203">
        <f>IF(F66="","",F66)</f>
        <v/>
      </c>
      <c r="H66" s="203">
        <f>IF(F66="","",F66+63)</f>
        <v/>
      </c>
      <c r="I66" s="202">
        <f>IF(H66="","",MAX(0,H66-TODAY()))</f>
        <v/>
      </c>
      <c r="J66" s="202">
        <f>IF(F66="","",IF(TODAY()&gt;H66,"Expired",IF(TODAY()&lt;G66,"Upcoming","SEP Active")))</f>
        <v/>
      </c>
      <c r="K66" s="184" t="n"/>
      <c r="L66" s="184" t="n"/>
      <c r="M66" s="184" t="n"/>
      <c r="N66" s="184" t="n"/>
      <c r="O66" s="184" t="n"/>
      <c r="P66" s="184" t="n"/>
    </row>
    <row r="67" ht="22" customHeight="1">
      <c r="A67" s="187" t="n"/>
      <c r="B67" s="187" t="n"/>
      <c r="C67" s="187" t="n"/>
      <c r="D67" s="187" t="n"/>
      <c r="E67" s="187" t="n"/>
      <c r="F67" s="187" t="n"/>
      <c r="G67" s="203">
        <f>IF(F67="","",F67)</f>
        <v/>
      </c>
      <c r="H67" s="203">
        <f>IF(F67="","",F67+63)</f>
        <v/>
      </c>
      <c r="I67" s="202">
        <f>IF(H67="","",MAX(0,H67-TODAY()))</f>
        <v/>
      </c>
      <c r="J67" s="202">
        <f>IF(F67="","",IF(TODAY()&gt;H67,"Expired",IF(TODAY()&lt;G67,"Upcoming","SEP Active")))</f>
        <v/>
      </c>
      <c r="K67" s="187" t="n"/>
      <c r="L67" s="187" t="n"/>
      <c r="M67" s="187" t="n"/>
      <c r="N67" s="187" t="n"/>
      <c r="O67" s="187" t="n"/>
      <c r="P67" s="187" t="n"/>
    </row>
    <row r="68" ht="22" customHeight="1">
      <c r="A68" s="184" t="n"/>
      <c r="B68" s="184" t="n"/>
      <c r="C68" s="184" t="n"/>
      <c r="D68" s="184" t="n"/>
      <c r="E68" s="184" t="n"/>
      <c r="F68" s="184" t="n"/>
      <c r="G68" s="203">
        <f>IF(F68="","",F68)</f>
        <v/>
      </c>
      <c r="H68" s="203">
        <f>IF(F68="","",F68+63)</f>
        <v/>
      </c>
      <c r="I68" s="202">
        <f>IF(H68="","",MAX(0,H68-TODAY()))</f>
        <v/>
      </c>
      <c r="J68" s="202">
        <f>IF(F68="","",IF(TODAY()&gt;H68,"Expired",IF(TODAY()&lt;G68,"Upcoming","SEP Active")))</f>
        <v/>
      </c>
      <c r="K68" s="184" t="n"/>
      <c r="L68" s="184" t="n"/>
      <c r="M68" s="184" t="n"/>
      <c r="N68" s="184" t="n"/>
      <c r="O68" s="184" t="n"/>
      <c r="P68" s="184" t="n"/>
    </row>
    <row r="69" ht="22" customHeight="1">
      <c r="A69" s="187" t="n"/>
      <c r="B69" s="187" t="n"/>
      <c r="C69" s="187" t="n"/>
      <c r="D69" s="187" t="n"/>
      <c r="E69" s="187" t="n"/>
      <c r="F69" s="187" t="n"/>
      <c r="G69" s="203">
        <f>IF(F69="","",F69)</f>
        <v/>
      </c>
      <c r="H69" s="203">
        <f>IF(F69="","",F69+63)</f>
        <v/>
      </c>
      <c r="I69" s="202">
        <f>IF(H69="","",MAX(0,H69-TODAY()))</f>
        <v/>
      </c>
      <c r="J69" s="202">
        <f>IF(F69="","",IF(TODAY()&gt;H69,"Expired",IF(TODAY()&lt;G69,"Upcoming","SEP Active")))</f>
        <v/>
      </c>
      <c r="K69" s="187" t="n"/>
      <c r="L69" s="187" t="n"/>
      <c r="M69" s="187" t="n"/>
      <c r="N69" s="187" t="n"/>
      <c r="O69" s="187" t="n"/>
      <c r="P69" s="187" t="n"/>
    </row>
    <row r="70" ht="22" customHeight="1">
      <c r="A70" s="184" t="n"/>
      <c r="B70" s="184" t="n"/>
      <c r="C70" s="184" t="n"/>
      <c r="D70" s="184" t="n"/>
      <c r="E70" s="184" t="n"/>
      <c r="F70" s="184" t="n"/>
      <c r="G70" s="203">
        <f>IF(F70="","",F70)</f>
        <v/>
      </c>
      <c r="H70" s="203">
        <f>IF(F70="","",F70+63)</f>
        <v/>
      </c>
      <c r="I70" s="202">
        <f>IF(H70="","",MAX(0,H70-TODAY()))</f>
        <v/>
      </c>
      <c r="J70" s="202">
        <f>IF(F70="","",IF(TODAY()&gt;H70,"Expired",IF(TODAY()&lt;G70,"Upcoming","SEP Active")))</f>
        <v/>
      </c>
      <c r="K70" s="184" t="n"/>
      <c r="L70" s="184" t="n"/>
      <c r="M70" s="184" t="n"/>
      <c r="N70" s="184" t="n"/>
      <c r="O70" s="184" t="n"/>
      <c r="P70" s="184" t="n"/>
    </row>
    <row r="71" ht="22" customHeight="1">
      <c r="A71" s="187" t="n"/>
      <c r="B71" s="187" t="n"/>
      <c r="C71" s="187" t="n"/>
      <c r="D71" s="187" t="n"/>
      <c r="E71" s="187" t="n"/>
      <c r="F71" s="187" t="n"/>
      <c r="G71" s="203">
        <f>IF(F71="","",F71)</f>
        <v/>
      </c>
      <c r="H71" s="203">
        <f>IF(F71="","",F71+63)</f>
        <v/>
      </c>
      <c r="I71" s="202">
        <f>IF(H71="","",MAX(0,H71-TODAY()))</f>
        <v/>
      </c>
      <c r="J71" s="202">
        <f>IF(F71="","",IF(TODAY()&gt;H71,"Expired",IF(TODAY()&lt;G71,"Upcoming","SEP Active")))</f>
        <v/>
      </c>
      <c r="K71" s="187" t="n"/>
      <c r="L71" s="187" t="n"/>
      <c r="M71" s="187" t="n"/>
      <c r="N71" s="187" t="n"/>
      <c r="O71" s="187" t="n"/>
      <c r="P71" s="187" t="n"/>
    </row>
    <row r="72" ht="22" customHeight="1">
      <c r="A72" s="184" t="n"/>
      <c r="B72" s="184" t="n"/>
      <c r="C72" s="184" t="n"/>
      <c r="D72" s="184" t="n"/>
      <c r="E72" s="184" t="n"/>
      <c r="F72" s="184" t="n"/>
      <c r="G72" s="203">
        <f>IF(F72="","",F72)</f>
        <v/>
      </c>
      <c r="H72" s="203">
        <f>IF(F72="","",F72+63)</f>
        <v/>
      </c>
      <c r="I72" s="202">
        <f>IF(H72="","",MAX(0,H72-TODAY()))</f>
        <v/>
      </c>
      <c r="J72" s="202">
        <f>IF(F72="","",IF(TODAY()&gt;H72,"Expired",IF(TODAY()&lt;G72,"Upcoming","SEP Active")))</f>
        <v/>
      </c>
      <c r="K72" s="184" t="n"/>
      <c r="L72" s="184" t="n"/>
      <c r="M72" s="184" t="n"/>
      <c r="N72" s="184" t="n"/>
      <c r="O72" s="184" t="n"/>
      <c r="P72" s="184" t="n"/>
    </row>
    <row r="73" ht="22" customHeight="1">
      <c r="A73" s="187" t="n"/>
      <c r="B73" s="187" t="n"/>
      <c r="C73" s="187" t="n"/>
      <c r="D73" s="187" t="n"/>
      <c r="E73" s="187" t="n"/>
      <c r="F73" s="187" t="n"/>
      <c r="G73" s="203">
        <f>IF(F73="","",F73)</f>
        <v/>
      </c>
      <c r="H73" s="203">
        <f>IF(F73="","",F73+63)</f>
        <v/>
      </c>
      <c r="I73" s="202">
        <f>IF(H73="","",MAX(0,H73-TODAY()))</f>
        <v/>
      </c>
      <c r="J73" s="202">
        <f>IF(F73="","",IF(TODAY()&gt;H73,"Expired",IF(TODAY()&lt;G73,"Upcoming","SEP Active")))</f>
        <v/>
      </c>
      <c r="K73" s="187" t="n"/>
      <c r="L73" s="187" t="n"/>
      <c r="M73" s="187" t="n"/>
      <c r="N73" s="187" t="n"/>
      <c r="O73" s="187" t="n"/>
      <c r="P73" s="187" t="n"/>
    </row>
    <row r="74" ht="22" customHeight="1">
      <c r="A74" s="184" t="n"/>
      <c r="B74" s="184" t="n"/>
      <c r="C74" s="184" t="n"/>
      <c r="D74" s="184" t="n"/>
      <c r="E74" s="184" t="n"/>
      <c r="F74" s="184" t="n"/>
      <c r="G74" s="203">
        <f>IF(F74="","",F74)</f>
        <v/>
      </c>
      <c r="H74" s="203">
        <f>IF(F74="","",F74+63)</f>
        <v/>
      </c>
      <c r="I74" s="202">
        <f>IF(H74="","",MAX(0,H74-TODAY()))</f>
        <v/>
      </c>
      <c r="J74" s="202">
        <f>IF(F74="","",IF(TODAY()&gt;H74,"Expired",IF(TODAY()&lt;G74,"Upcoming","SEP Active")))</f>
        <v/>
      </c>
      <c r="K74" s="184" t="n"/>
      <c r="L74" s="184" t="n"/>
      <c r="M74" s="184" t="n"/>
      <c r="N74" s="184" t="n"/>
      <c r="O74" s="184" t="n"/>
      <c r="P74" s="184" t="n"/>
    </row>
    <row r="75" ht="22" customHeight="1">
      <c r="A75" s="187" t="n"/>
      <c r="B75" s="187" t="n"/>
      <c r="C75" s="187" t="n"/>
      <c r="D75" s="187" t="n"/>
      <c r="E75" s="187" t="n"/>
      <c r="F75" s="187" t="n"/>
      <c r="G75" s="203">
        <f>IF(F75="","",F75)</f>
        <v/>
      </c>
      <c r="H75" s="203">
        <f>IF(F75="","",F75+63)</f>
        <v/>
      </c>
      <c r="I75" s="202">
        <f>IF(H75="","",MAX(0,H75-TODAY()))</f>
        <v/>
      </c>
      <c r="J75" s="202">
        <f>IF(F75="","",IF(TODAY()&gt;H75,"Expired",IF(TODAY()&lt;G75,"Upcoming","SEP Active")))</f>
        <v/>
      </c>
      <c r="K75" s="187" t="n"/>
      <c r="L75" s="187" t="n"/>
      <c r="M75" s="187" t="n"/>
      <c r="N75" s="187" t="n"/>
      <c r="O75" s="187" t="n"/>
      <c r="P75" s="187" t="n"/>
    </row>
    <row r="76" ht="22" customHeight="1">
      <c r="A76" s="184" t="n"/>
      <c r="B76" s="184" t="n"/>
      <c r="C76" s="184" t="n"/>
      <c r="D76" s="184" t="n"/>
      <c r="E76" s="184" t="n"/>
      <c r="F76" s="184" t="n"/>
      <c r="G76" s="203">
        <f>IF(F76="","",F76)</f>
        <v/>
      </c>
      <c r="H76" s="203">
        <f>IF(F76="","",F76+63)</f>
        <v/>
      </c>
      <c r="I76" s="202">
        <f>IF(H76="","",MAX(0,H76-TODAY()))</f>
        <v/>
      </c>
      <c r="J76" s="202">
        <f>IF(F76="","",IF(TODAY()&gt;H76,"Expired",IF(TODAY()&lt;G76,"Upcoming","SEP Active")))</f>
        <v/>
      </c>
      <c r="K76" s="184" t="n"/>
      <c r="L76" s="184" t="n"/>
      <c r="M76" s="184" t="n"/>
      <c r="N76" s="184" t="n"/>
      <c r="O76" s="184" t="n"/>
      <c r="P76" s="184" t="n"/>
    </row>
    <row r="77" ht="22" customHeight="1">
      <c r="A77" s="187" t="n"/>
      <c r="B77" s="187" t="n"/>
      <c r="C77" s="187" t="n"/>
      <c r="D77" s="187" t="n"/>
      <c r="E77" s="187" t="n"/>
      <c r="F77" s="187" t="n"/>
      <c r="G77" s="203">
        <f>IF(F77="","",F77)</f>
        <v/>
      </c>
      <c r="H77" s="203">
        <f>IF(F77="","",F77+63)</f>
        <v/>
      </c>
      <c r="I77" s="202">
        <f>IF(H77="","",MAX(0,H77-TODAY()))</f>
        <v/>
      </c>
      <c r="J77" s="202">
        <f>IF(F77="","",IF(TODAY()&gt;H77,"Expired",IF(TODAY()&lt;G77,"Upcoming","SEP Active")))</f>
        <v/>
      </c>
      <c r="K77" s="187" t="n"/>
      <c r="L77" s="187" t="n"/>
      <c r="M77" s="187" t="n"/>
      <c r="N77" s="187" t="n"/>
      <c r="O77" s="187" t="n"/>
      <c r="P77" s="187" t="n"/>
    </row>
    <row r="78" ht="22" customHeight="1">
      <c r="A78" s="184" t="n"/>
      <c r="B78" s="184" t="n"/>
      <c r="C78" s="184" t="n"/>
      <c r="D78" s="184" t="n"/>
      <c r="E78" s="184" t="n"/>
      <c r="F78" s="184" t="n"/>
      <c r="G78" s="203">
        <f>IF(F78="","",F78)</f>
        <v/>
      </c>
      <c r="H78" s="203">
        <f>IF(F78="","",F78+63)</f>
        <v/>
      </c>
      <c r="I78" s="202">
        <f>IF(H78="","",MAX(0,H78-TODAY()))</f>
        <v/>
      </c>
      <c r="J78" s="202">
        <f>IF(F78="","",IF(TODAY()&gt;H78,"Expired",IF(TODAY()&lt;G78,"Upcoming","SEP Active")))</f>
        <v/>
      </c>
      <c r="K78" s="184" t="n"/>
      <c r="L78" s="184" t="n"/>
      <c r="M78" s="184" t="n"/>
      <c r="N78" s="184" t="n"/>
      <c r="O78" s="184" t="n"/>
      <c r="P78" s="184" t="n"/>
    </row>
    <row r="79" ht="22" customHeight="1">
      <c r="A79" s="187" t="n"/>
      <c r="B79" s="187" t="n"/>
      <c r="C79" s="187" t="n"/>
      <c r="D79" s="187" t="n"/>
      <c r="E79" s="187" t="n"/>
      <c r="F79" s="187" t="n"/>
      <c r="G79" s="203">
        <f>IF(F79="","",F79)</f>
        <v/>
      </c>
      <c r="H79" s="203">
        <f>IF(F79="","",F79+63)</f>
        <v/>
      </c>
      <c r="I79" s="202">
        <f>IF(H79="","",MAX(0,H79-TODAY()))</f>
        <v/>
      </c>
      <c r="J79" s="202">
        <f>IF(F79="","",IF(TODAY()&gt;H79,"Expired",IF(TODAY()&lt;G79,"Upcoming","SEP Active")))</f>
        <v/>
      </c>
      <c r="K79" s="187" t="n"/>
      <c r="L79" s="187" t="n"/>
      <c r="M79" s="187" t="n"/>
      <c r="N79" s="187" t="n"/>
      <c r="O79" s="187" t="n"/>
      <c r="P79" s="187" t="n"/>
    </row>
    <row r="80" ht="22" customHeight="1">
      <c r="A80" s="184" t="n"/>
      <c r="B80" s="184" t="n"/>
      <c r="C80" s="184" t="n"/>
      <c r="D80" s="184" t="n"/>
      <c r="E80" s="184" t="n"/>
      <c r="F80" s="184" t="n"/>
      <c r="G80" s="203">
        <f>IF(F80="","",F80)</f>
        <v/>
      </c>
      <c r="H80" s="203">
        <f>IF(F80="","",F80+63)</f>
        <v/>
      </c>
      <c r="I80" s="202">
        <f>IF(H80="","",MAX(0,H80-TODAY()))</f>
        <v/>
      </c>
      <c r="J80" s="202">
        <f>IF(F80="","",IF(TODAY()&gt;H80,"Expired",IF(TODAY()&lt;G80,"Upcoming","SEP Active")))</f>
        <v/>
      </c>
      <c r="K80" s="184" t="n"/>
      <c r="L80" s="184" t="n"/>
      <c r="M80" s="184" t="n"/>
      <c r="N80" s="184" t="n"/>
      <c r="O80" s="184" t="n"/>
      <c r="P80" s="184" t="n"/>
    </row>
    <row r="81" ht="22" customHeight="1">
      <c r="A81" s="187" t="n"/>
      <c r="B81" s="187" t="n"/>
      <c r="C81" s="187" t="n"/>
      <c r="D81" s="187" t="n"/>
      <c r="E81" s="187" t="n"/>
      <c r="F81" s="187" t="n"/>
      <c r="G81" s="203">
        <f>IF(F81="","",F81)</f>
        <v/>
      </c>
      <c r="H81" s="203">
        <f>IF(F81="","",F81+63)</f>
        <v/>
      </c>
      <c r="I81" s="202">
        <f>IF(H81="","",MAX(0,H81-TODAY()))</f>
        <v/>
      </c>
      <c r="J81" s="202">
        <f>IF(F81="","",IF(TODAY()&gt;H81,"Expired",IF(TODAY()&lt;G81,"Upcoming","SEP Active")))</f>
        <v/>
      </c>
      <c r="K81" s="187" t="n"/>
      <c r="L81" s="187" t="n"/>
      <c r="M81" s="187" t="n"/>
      <c r="N81" s="187" t="n"/>
      <c r="O81" s="187" t="n"/>
      <c r="P81" s="187" t="n"/>
    </row>
    <row r="82" ht="22" customHeight="1">
      <c r="A82" s="184" t="n"/>
      <c r="B82" s="184" t="n"/>
      <c r="C82" s="184" t="n"/>
      <c r="D82" s="184" t="n"/>
      <c r="E82" s="184" t="n"/>
      <c r="F82" s="184" t="n"/>
      <c r="G82" s="203">
        <f>IF(F82="","",F82)</f>
        <v/>
      </c>
      <c r="H82" s="203">
        <f>IF(F82="","",F82+63)</f>
        <v/>
      </c>
      <c r="I82" s="202">
        <f>IF(H82="","",MAX(0,H82-TODAY()))</f>
        <v/>
      </c>
      <c r="J82" s="202">
        <f>IF(F82="","",IF(TODAY()&gt;H82,"Expired",IF(TODAY()&lt;G82,"Upcoming","SEP Active")))</f>
        <v/>
      </c>
      <c r="K82" s="184" t="n"/>
      <c r="L82" s="184" t="n"/>
      <c r="M82" s="184" t="n"/>
      <c r="N82" s="184" t="n"/>
      <c r="O82" s="184" t="n"/>
      <c r="P82" s="184" t="n"/>
    </row>
    <row r="83" ht="22" customHeight="1">
      <c r="A83" s="187" t="n"/>
      <c r="B83" s="187" t="n"/>
      <c r="C83" s="187" t="n"/>
      <c r="D83" s="187" t="n"/>
      <c r="E83" s="187" t="n"/>
      <c r="F83" s="187" t="n"/>
      <c r="G83" s="203">
        <f>IF(F83="","",F83)</f>
        <v/>
      </c>
      <c r="H83" s="203">
        <f>IF(F83="","",F83+63)</f>
        <v/>
      </c>
      <c r="I83" s="202">
        <f>IF(H83="","",MAX(0,H83-TODAY()))</f>
        <v/>
      </c>
      <c r="J83" s="202">
        <f>IF(F83="","",IF(TODAY()&gt;H83,"Expired",IF(TODAY()&lt;G83,"Upcoming","SEP Active")))</f>
        <v/>
      </c>
      <c r="K83" s="187" t="n"/>
      <c r="L83" s="187" t="n"/>
      <c r="M83" s="187" t="n"/>
      <c r="N83" s="187" t="n"/>
      <c r="O83" s="187" t="n"/>
      <c r="P83" s="187" t="n"/>
    </row>
    <row r="84" ht="22" customHeight="1">
      <c r="A84" s="184" t="n"/>
      <c r="B84" s="184" t="n"/>
      <c r="C84" s="184" t="n"/>
      <c r="D84" s="184" t="n"/>
      <c r="E84" s="184" t="n"/>
      <c r="F84" s="184" t="n"/>
      <c r="G84" s="203">
        <f>IF(F84="","",F84)</f>
        <v/>
      </c>
      <c r="H84" s="203">
        <f>IF(F84="","",F84+63)</f>
        <v/>
      </c>
      <c r="I84" s="202">
        <f>IF(H84="","",MAX(0,H84-TODAY()))</f>
        <v/>
      </c>
      <c r="J84" s="202">
        <f>IF(F84="","",IF(TODAY()&gt;H84,"Expired",IF(TODAY()&lt;G84,"Upcoming","SEP Active")))</f>
        <v/>
      </c>
      <c r="K84" s="184" t="n"/>
      <c r="L84" s="184" t="n"/>
      <c r="M84" s="184" t="n"/>
      <c r="N84" s="184" t="n"/>
      <c r="O84" s="184" t="n"/>
      <c r="P84" s="184" t="n"/>
    </row>
    <row r="85" ht="22" customHeight="1">
      <c r="A85" s="187" t="n"/>
      <c r="B85" s="187" t="n"/>
      <c r="C85" s="187" t="n"/>
      <c r="D85" s="187" t="n"/>
      <c r="E85" s="187" t="n"/>
      <c r="F85" s="187" t="n"/>
      <c r="G85" s="203">
        <f>IF(F85="","",F85)</f>
        <v/>
      </c>
      <c r="H85" s="203">
        <f>IF(F85="","",F85+63)</f>
        <v/>
      </c>
      <c r="I85" s="202">
        <f>IF(H85="","",MAX(0,H85-TODAY()))</f>
        <v/>
      </c>
      <c r="J85" s="202">
        <f>IF(F85="","",IF(TODAY()&gt;H85,"Expired",IF(TODAY()&lt;G85,"Upcoming","SEP Active")))</f>
        <v/>
      </c>
      <c r="K85" s="187" t="n"/>
      <c r="L85" s="187" t="n"/>
      <c r="M85" s="187" t="n"/>
      <c r="N85" s="187" t="n"/>
      <c r="O85" s="187" t="n"/>
      <c r="P85" s="187" t="n"/>
    </row>
    <row r="86" ht="22" customHeight="1">
      <c r="A86" s="184" t="n"/>
      <c r="B86" s="184" t="n"/>
      <c r="C86" s="184" t="n"/>
      <c r="D86" s="184" t="n"/>
      <c r="E86" s="184" t="n"/>
      <c r="F86" s="184" t="n"/>
      <c r="G86" s="203">
        <f>IF(F86="","",F86)</f>
        <v/>
      </c>
      <c r="H86" s="203">
        <f>IF(F86="","",F86+63)</f>
        <v/>
      </c>
      <c r="I86" s="202">
        <f>IF(H86="","",MAX(0,H86-TODAY()))</f>
        <v/>
      </c>
      <c r="J86" s="202">
        <f>IF(F86="","",IF(TODAY()&gt;H86,"Expired",IF(TODAY()&lt;G86,"Upcoming","SEP Active")))</f>
        <v/>
      </c>
      <c r="K86" s="184" t="n"/>
      <c r="L86" s="184" t="n"/>
      <c r="M86" s="184" t="n"/>
      <c r="N86" s="184" t="n"/>
      <c r="O86" s="184" t="n"/>
      <c r="P86" s="184" t="n"/>
    </row>
    <row r="87" ht="22" customHeight="1">
      <c r="A87" s="187" t="n"/>
      <c r="B87" s="187" t="n"/>
      <c r="C87" s="187" t="n"/>
      <c r="D87" s="187" t="n"/>
      <c r="E87" s="187" t="n"/>
      <c r="F87" s="187" t="n"/>
      <c r="G87" s="203">
        <f>IF(F87="","",F87)</f>
        <v/>
      </c>
      <c r="H87" s="203">
        <f>IF(F87="","",F87+63)</f>
        <v/>
      </c>
      <c r="I87" s="202">
        <f>IF(H87="","",MAX(0,H87-TODAY()))</f>
        <v/>
      </c>
      <c r="J87" s="202">
        <f>IF(F87="","",IF(TODAY()&gt;H87,"Expired",IF(TODAY()&lt;G87,"Upcoming","SEP Active")))</f>
        <v/>
      </c>
      <c r="K87" s="187" t="n"/>
      <c r="L87" s="187" t="n"/>
      <c r="M87" s="187" t="n"/>
      <c r="N87" s="187" t="n"/>
      <c r="O87" s="187" t="n"/>
      <c r="P87" s="187" t="n"/>
    </row>
    <row r="88" ht="22" customHeight="1">
      <c r="A88" s="184" t="n"/>
      <c r="B88" s="184" t="n"/>
      <c r="C88" s="184" t="n"/>
      <c r="D88" s="184" t="n"/>
      <c r="E88" s="184" t="n"/>
      <c r="F88" s="184" t="n"/>
      <c r="G88" s="203">
        <f>IF(F88="","",F88)</f>
        <v/>
      </c>
      <c r="H88" s="203">
        <f>IF(F88="","",F88+63)</f>
        <v/>
      </c>
      <c r="I88" s="202">
        <f>IF(H88="","",MAX(0,H88-TODAY()))</f>
        <v/>
      </c>
      <c r="J88" s="202">
        <f>IF(F88="","",IF(TODAY()&gt;H88,"Expired",IF(TODAY()&lt;G88,"Upcoming","SEP Active")))</f>
        <v/>
      </c>
      <c r="K88" s="184" t="n"/>
      <c r="L88" s="184" t="n"/>
      <c r="M88" s="184" t="n"/>
      <c r="N88" s="184" t="n"/>
      <c r="O88" s="184" t="n"/>
      <c r="P88" s="184" t="n"/>
    </row>
    <row r="89" ht="22" customHeight="1">
      <c r="A89" s="187" t="n"/>
      <c r="B89" s="187" t="n"/>
      <c r="C89" s="187" t="n"/>
      <c r="D89" s="187" t="n"/>
      <c r="E89" s="187" t="n"/>
      <c r="F89" s="187" t="n"/>
      <c r="G89" s="203">
        <f>IF(F89="","",F89)</f>
        <v/>
      </c>
      <c r="H89" s="203">
        <f>IF(F89="","",F89+63)</f>
        <v/>
      </c>
      <c r="I89" s="202">
        <f>IF(H89="","",MAX(0,H89-TODAY()))</f>
        <v/>
      </c>
      <c r="J89" s="202">
        <f>IF(F89="","",IF(TODAY()&gt;H89,"Expired",IF(TODAY()&lt;G89,"Upcoming","SEP Active")))</f>
        <v/>
      </c>
      <c r="K89" s="187" t="n"/>
      <c r="L89" s="187" t="n"/>
      <c r="M89" s="187" t="n"/>
      <c r="N89" s="187" t="n"/>
      <c r="O89" s="187" t="n"/>
      <c r="P89" s="187" t="n"/>
    </row>
    <row r="90" ht="22" customHeight="1">
      <c r="A90" s="184" t="n"/>
      <c r="B90" s="184" t="n"/>
      <c r="C90" s="184" t="n"/>
      <c r="D90" s="184" t="n"/>
      <c r="E90" s="184" t="n"/>
      <c r="F90" s="184" t="n"/>
      <c r="G90" s="203">
        <f>IF(F90="","",F90)</f>
        <v/>
      </c>
      <c r="H90" s="203">
        <f>IF(F90="","",F90+63)</f>
        <v/>
      </c>
      <c r="I90" s="202">
        <f>IF(H90="","",MAX(0,H90-TODAY()))</f>
        <v/>
      </c>
      <c r="J90" s="202">
        <f>IF(F90="","",IF(TODAY()&gt;H90,"Expired",IF(TODAY()&lt;G90,"Upcoming","SEP Active")))</f>
        <v/>
      </c>
      <c r="K90" s="184" t="n"/>
      <c r="L90" s="184" t="n"/>
      <c r="M90" s="184" t="n"/>
      <c r="N90" s="184" t="n"/>
      <c r="O90" s="184" t="n"/>
      <c r="P90" s="184" t="n"/>
    </row>
    <row r="91" ht="22" customHeight="1">
      <c r="A91" s="187" t="n"/>
      <c r="B91" s="187" t="n"/>
      <c r="C91" s="187" t="n"/>
      <c r="D91" s="187" t="n"/>
      <c r="E91" s="187" t="n"/>
      <c r="F91" s="187" t="n"/>
      <c r="G91" s="203">
        <f>IF(F91="","",F91)</f>
        <v/>
      </c>
      <c r="H91" s="203">
        <f>IF(F91="","",F91+63)</f>
        <v/>
      </c>
      <c r="I91" s="202">
        <f>IF(H91="","",MAX(0,H91-TODAY()))</f>
        <v/>
      </c>
      <c r="J91" s="202">
        <f>IF(F91="","",IF(TODAY()&gt;H91,"Expired",IF(TODAY()&lt;G91,"Upcoming","SEP Active")))</f>
        <v/>
      </c>
      <c r="K91" s="187" t="n"/>
      <c r="L91" s="187" t="n"/>
      <c r="M91" s="187" t="n"/>
      <c r="N91" s="187" t="n"/>
      <c r="O91" s="187" t="n"/>
      <c r="P91" s="187" t="n"/>
    </row>
    <row r="92" ht="22" customHeight="1">
      <c r="A92" s="184" t="n"/>
      <c r="B92" s="184" t="n"/>
      <c r="C92" s="184" t="n"/>
      <c r="D92" s="184" t="n"/>
      <c r="E92" s="184" t="n"/>
      <c r="F92" s="184" t="n"/>
      <c r="G92" s="203">
        <f>IF(F92="","",F92)</f>
        <v/>
      </c>
      <c r="H92" s="203">
        <f>IF(F92="","",F92+63)</f>
        <v/>
      </c>
      <c r="I92" s="202">
        <f>IF(H92="","",MAX(0,H92-TODAY()))</f>
        <v/>
      </c>
      <c r="J92" s="202">
        <f>IF(F92="","",IF(TODAY()&gt;H92,"Expired",IF(TODAY()&lt;G92,"Upcoming","SEP Active")))</f>
        <v/>
      </c>
      <c r="K92" s="184" t="n"/>
      <c r="L92" s="184" t="n"/>
      <c r="M92" s="184" t="n"/>
      <c r="N92" s="184" t="n"/>
      <c r="O92" s="184" t="n"/>
      <c r="P92" s="184" t="n"/>
    </row>
    <row r="93" ht="22" customHeight="1">
      <c r="A93" s="187" t="n"/>
      <c r="B93" s="187" t="n"/>
      <c r="C93" s="187" t="n"/>
      <c r="D93" s="187" t="n"/>
      <c r="E93" s="187" t="n"/>
      <c r="F93" s="187" t="n"/>
      <c r="G93" s="203">
        <f>IF(F93="","",F93)</f>
        <v/>
      </c>
      <c r="H93" s="203">
        <f>IF(F93="","",F93+63)</f>
        <v/>
      </c>
      <c r="I93" s="202">
        <f>IF(H93="","",MAX(0,H93-TODAY()))</f>
        <v/>
      </c>
      <c r="J93" s="202">
        <f>IF(F93="","",IF(TODAY()&gt;H93,"Expired",IF(TODAY()&lt;G93,"Upcoming","SEP Active")))</f>
        <v/>
      </c>
      <c r="K93" s="187" t="n"/>
      <c r="L93" s="187" t="n"/>
      <c r="M93" s="187" t="n"/>
      <c r="N93" s="187" t="n"/>
      <c r="O93" s="187" t="n"/>
      <c r="P93" s="187" t="n"/>
    </row>
    <row r="94" ht="22" customHeight="1">
      <c r="A94" s="184" t="n"/>
      <c r="B94" s="184" t="n"/>
      <c r="C94" s="184" t="n"/>
      <c r="D94" s="184" t="n"/>
      <c r="E94" s="184" t="n"/>
      <c r="F94" s="184" t="n"/>
      <c r="G94" s="203">
        <f>IF(F94="","",F94)</f>
        <v/>
      </c>
      <c r="H94" s="203">
        <f>IF(F94="","",F94+63)</f>
        <v/>
      </c>
      <c r="I94" s="202">
        <f>IF(H94="","",MAX(0,H94-TODAY()))</f>
        <v/>
      </c>
      <c r="J94" s="202">
        <f>IF(F94="","",IF(TODAY()&gt;H94,"Expired",IF(TODAY()&lt;G94,"Upcoming","SEP Active")))</f>
        <v/>
      </c>
      <c r="K94" s="184" t="n"/>
      <c r="L94" s="184" t="n"/>
      <c r="M94" s="184" t="n"/>
      <c r="N94" s="184" t="n"/>
      <c r="O94" s="184" t="n"/>
      <c r="P94" s="184" t="n"/>
    </row>
    <row r="95" ht="22" customHeight="1">
      <c r="A95" s="187" t="n"/>
      <c r="B95" s="187" t="n"/>
      <c r="C95" s="187" t="n"/>
      <c r="D95" s="187" t="n"/>
      <c r="E95" s="187" t="n"/>
      <c r="F95" s="187" t="n"/>
      <c r="G95" s="203">
        <f>IF(F95="","",F95)</f>
        <v/>
      </c>
      <c r="H95" s="203">
        <f>IF(F95="","",F95+63)</f>
        <v/>
      </c>
      <c r="I95" s="202">
        <f>IF(H95="","",MAX(0,H95-TODAY()))</f>
        <v/>
      </c>
      <c r="J95" s="202">
        <f>IF(F95="","",IF(TODAY()&gt;H95,"Expired",IF(TODAY()&lt;G95,"Upcoming","SEP Active")))</f>
        <v/>
      </c>
      <c r="K95" s="187" t="n"/>
      <c r="L95" s="187" t="n"/>
      <c r="M95" s="187" t="n"/>
      <c r="N95" s="187" t="n"/>
      <c r="O95" s="187" t="n"/>
      <c r="P95" s="187" t="n"/>
    </row>
    <row r="96" ht="22" customHeight="1">
      <c r="A96" s="184" t="n"/>
      <c r="B96" s="184" t="n"/>
      <c r="C96" s="184" t="n"/>
      <c r="D96" s="184" t="n"/>
      <c r="E96" s="184" t="n"/>
      <c r="F96" s="184" t="n"/>
      <c r="G96" s="203">
        <f>IF(F96="","",F96)</f>
        <v/>
      </c>
      <c r="H96" s="203">
        <f>IF(F96="","",F96+63)</f>
        <v/>
      </c>
      <c r="I96" s="202">
        <f>IF(H96="","",MAX(0,H96-TODAY()))</f>
        <v/>
      </c>
      <c r="J96" s="202">
        <f>IF(F96="","",IF(TODAY()&gt;H96,"Expired",IF(TODAY()&lt;G96,"Upcoming","SEP Active")))</f>
        <v/>
      </c>
      <c r="K96" s="184" t="n"/>
      <c r="L96" s="184" t="n"/>
      <c r="M96" s="184" t="n"/>
      <c r="N96" s="184" t="n"/>
      <c r="O96" s="184" t="n"/>
      <c r="P96" s="184" t="n"/>
    </row>
    <row r="97" ht="22" customHeight="1">
      <c r="A97" s="187" t="n"/>
      <c r="B97" s="187" t="n"/>
      <c r="C97" s="187" t="n"/>
      <c r="D97" s="187" t="n"/>
      <c r="E97" s="187" t="n"/>
      <c r="F97" s="187" t="n"/>
      <c r="G97" s="203">
        <f>IF(F97="","",F97)</f>
        <v/>
      </c>
      <c r="H97" s="203">
        <f>IF(F97="","",F97+63)</f>
        <v/>
      </c>
      <c r="I97" s="202">
        <f>IF(H97="","",MAX(0,H97-TODAY()))</f>
        <v/>
      </c>
      <c r="J97" s="202">
        <f>IF(F97="","",IF(TODAY()&gt;H97,"Expired",IF(TODAY()&lt;G97,"Upcoming","SEP Active")))</f>
        <v/>
      </c>
      <c r="K97" s="187" t="n"/>
      <c r="L97" s="187" t="n"/>
      <c r="M97" s="187" t="n"/>
      <c r="N97" s="187" t="n"/>
      <c r="O97" s="187" t="n"/>
      <c r="P97" s="187" t="n"/>
    </row>
    <row r="98" ht="22" customHeight="1">
      <c r="A98" s="184" t="n"/>
      <c r="B98" s="184" t="n"/>
      <c r="C98" s="184" t="n"/>
      <c r="D98" s="184" t="n"/>
      <c r="E98" s="184" t="n"/>
      <c r="F98" s="184" t="n"/>
      <c r="G98" s="203">
        <f>IF(F98="","",F98)</f>
        <v/>
      </c>
      <c r="H98" s="203">
        <f>IF(F98="","",F98+63)</f>
        <v/>
      </c>
      <c r="I98" s="202">
        <f>IF(H98="","",MAX(0,H98-TODAY()))</f>
        <v/>
      </c>
      <c r="J98" s="202">
        <f>IF(F98="","",IF(TODAY()&gt;H98,"Expired",IF(TODAY()&lt;G98,"Upcoming","SEP Active")))</f>
        <v/>
      </c>
      <c r="K98" s="184" t="n"/>
      <c r="L98" s="184" t="n"/>
      <c r="M98" s="184" t="n"/>
      <c r="N98" s="184" t="n"/>
      <c r="O98" s="184" t="n"/>
      <c r="P98" s="184" t="n"/>
    </row>
    <row r="99" ht="22" customHeight="1">
      <c r="A99" s="187" t="n"/>
      <c r="B99" s="187" t="n"/>
      <c r="C99" s="187" t="n"/>
      <c r="D99" s="187" t="n"/>
      <c r="E99" s="187" t="n"/>
      <c r="F99" s="187" t="n"/>
      <c r="G99" s="203">
        <f>IF(F99="","",F99)</f>
        <v/>
      </c>
      <c r="H99" s="203">
        <f>IF(F99="","",F99+63)</f>
        <v/>
      </c>
      <c r="I99" s="202">
        <f>IF(H99="","",MAX(0,H99-TODAY()))</f>
        <v/>
      </c>
      <c r="J99" s="202">
        <f>IF(F99="","",IF(TODAY()&gt;H99,"Expired",IF(TODAY()&lt;G99,"Upcoming","SEP Active")))</f>
        <v/>
      </c>
      <c r="K99" s="187" t="n"/>
      <c r="L99" s="187" t="n"/>
      <c r="M99" s="187" t="n"/>
      <c r="N99" s="187" t="n"/>
      <c r="O99" s="187" t="n"/>
      <c r="P99" s="187" t="n"/>
    </row>
    <row r="100" ht="22" customHeight="1">
      <c r="A100" s="184" t="n"/>
      <c r="B100" s="184" t="n"/>
      <c r="C100" s="184" t="n"/>
      <c r="D100" s="184" t="n"/>
      <c r="E100" s="184" t="n"/>
      <c r="F100" s="184" t="n"/>
      <c r="G100" s="203">
        <f>IF(F100="","",F100)</f>
        <v/>
      </c>
      <c r="H100" s="203">
        <f>IF(F100="","",F100+63)</f>
        <v/>
      </c>
      <c r="I100" s="202">
        <f>IF(H100="","",MAX(0,H100-TODAY()))</f>
        <v/>
      </c>
      <c r="J100" s="202">
        <f>IF(F100="","",IF(TODAY()&gt;H100,"Expired",IF(TODAY()&lt;G100,"Upcoming","SEP Active")))</f>
        <v/>
      </c>
      <c r="K100" s="184" t="n"/>
      <c r="L100" s="184" t="n"/>
      <c r="M100" s="184" t="n"/>
      <c r="N100" s="184" t="n"/>
      <c r="O100" s="184" t="n"/>
      <c r="P100" s="184" t="n"/>
    </row>
    <row r="101" ht="22" customHeight="1">
      <c r="A101" s="187" t="n"/>
      <c r="B101" s="187" t="n"/>
      <c r="C101" s="187" t="n"/>
      <c r="D101" s="187" t="n"/>
      <c r="E101" s="187" t="n"/>
      <c r="F101" s="187" t="n"/>
      <c r="G101" s="203">
        <f>IF(F101="","",F101)</f>
        <v/>
      </c>
      <c r="H101" s="203">
        <f>IF(F101="","",F101+63)</f>
        <v/>
      </c>
      <c r="I101" s="202">
        <f>IF(H101="","",MAX(0,H101-TODAY()))</f>
        <v/>
      </c>
      <c r="J101" s="202">
        <f>IF(F101="","",IF(TODAY()&gt;H101,"Expired",IF(TODAY()&lt;G101,"Upcoming","SEP Active")))</f>
        <v/>
      </c>
      <c r="K101" s="187" t="n"/>
      <c r="L101" s="187" t="n"/>
      <c r="M101" s="187" t="n"/>
      <c r="N101" s="187" t="n"/>
      <c r="O101" s="187" t="n"/>
      <c r="P101" s="187" t="n"/>
    </row>
    <row r="102" ht="22" customHeight="1">
      <c r="A102" s="184" t="n"/>
      <c r="B102" s="184" t="n"/>
      <c r="C102" s="184" t="n"/>
      <c r="D102" s="184" t="n"/>
      <c r="E102" s="184" t="n"/>
      <c r="F102" s="184" t="n"/>
      <c r="G102" s="203">
        <f>IF(F102="","",F102)</f>
        <v/>
      </c>
      <c r="H102" s="203">
        <f>IF(F102="","",F102+63)</f>
        <v/>
      </c>
      <c r="I102" s="202">
        <f>IF(H102="","",MAX(0,H102-TODAY()))</f>
        <v/>
      </c>
      <c r="J102" s="202">
        <f>IF(F102="","",IF(TODAY()&gt;H102,"Expired",IF(TODAY()&lt;G102,"Upcoming","SEP Active")))</f>
        <v/>
      </c>
      <c r="K102" s="184" t="n"/>
      <c r="L102" s="184" t="n"/>
      <c r="M102" s="184" t="n"/>
      <c r="N102" s="184" t="n"/>
      <c r="O102" s="184" t="n"/>
      <c r="P102" s="184" t="n"/>
    </row>
    <row r="103" ht="22" customHeight="1">
      <c r="A103" s="187" t="n"/>
      <c r="B103" s="187" t="n"/>
      <c r="C103" s="187" t="n"/>
      <c r="D103" s="187" t="n"/>
      <c r="E103" s="187" t="n"/>
      <c r="F103" s="187" t="n"/>
      <c r="G103" s="203">
        <f>IF(F103="","",F103)</f>
        <v/>
      </c>
      <c r="H103" s="203">
        <f>IF(F103="","",F103+63)</f>
        <v/>
      </c>
      <c r="I103" s="202">
        <f>IF(H103="","",MAX(0,H103-TODAY()))</f>
        <v/>
      </c>
      <c r="J103" s="202">
        <f>IF(F103="","",IF(TODAY()&gt;H103,"Expired",IF(TODAY()&lt;G103,"Upcoming","SEP Active")))</f>
        <v/>
      </c>
      <c r="K103" s="187" t="n"/>
      <c r="L103" s="187" t="n"/>
      <c r="M103" s="187" t="n"/>
      <c r="N103" s="187" t="n"/>
      <c r="O103" s="187" t="n"/>
      <c r="P103" s="187" t="n"/>
    </row>
    <row r="104" ht="22" customHeight="1">
      <c r="A104" s="184" t="n"/>
      <c r="B104" s="184" t="n"/>
      <c r="C104" s="184" t="n"/>
      <c r="D104" s="184" t="n"/>
      <c r="E104" s="184" t="n"/>
      <c r="F104" s="184" t="n"/>
      <c r="G104" s="203">
        <f>IF(F104="","",F104)</f>
        <v/>
      </c>
      <c r="H104" s="203">
        <f>IF(F104="","",F104+63)</f>
        <v/>
      </c>
      <c r="I104" s="202">
        <f>IF(H104="","",MAX(0,H104-TODAY()))</f>
        <v/>
      </c>
      <c r="J104" s="202">
        <f>IF(F104="","",IF(TODAY()&gt;H104,"Expired",IF(TODAY()&lt;G104,"Upcoming","SEP Active")))</f>
        <v/>
      </c>
      <c r="K104" s="184" t="n"/>
      <c r="L104" s="184" t="n"/>
      <c r="M104" s="184" t="n"/>
      <c r="N104" s="184" t="n"/>
      <c r="O104" s="184" t="n"/>
      <c r="P104" s="184" t="n"/>
    </row>
    <row r="105" ht="22" customHeight="1">
      <c r="A105" s="187" t="n"/>
      <c r="B105" s="187" t="n"/>
      <c r="C105" s="187" t="n"/>
      <c r="D105" s="187" t="n"/>
      <c r="E105" s="187" t="n"/>
      <c r="F105" s="187" t="n"/>
      <c r="G105" s="203">
        <f>IF(F105="","",F105)</f>
        <v/>
      </c>
      <c r="H105" s="203">
        <f>IF(F105="","",F105+63)</f>
        <v/>
      </c>
      <c r="I105" s="202">
        <f>IF(H105="","",MAX(0,H105-TODAY()))</f>
        <v/>
      </c>
      <c r="J105" s="202">
        <f>IF(F105="","",IF(TODAY()&gt;H105,"Expired",IF(TODAY()&lt;G105,"Upcoming","SEP Active")))</f>
        <v/>
      </c>
      <c r="K105" s="187" t="n"/>
      <c r="L105" s="187" t="n"/>
      <c r="M105" s="187" t="n"/>
      <c r="N105" s="187" t="n"/>
      <c r="O105" s="187" t="n"/>
      <c r="P105" s="187" t="n"/>
    </row>
    <row r="106" ht="22" customHeight="1">
      <c r="A106" s="184" t="n"/>
      <c r="B106" s="184" t="n"/>
      <c r="C106" s="184" t="n"/>
      <c r="D106" s="184" t="n"/>
      <c r="E106" s="184" t="n"/>
      <c r="F106" s="184" t="n"/>
      <c r="G106" s="203">
        <f>IF(F106="","",F106)</f>
        <v/>
      </c>
      <c r="H106" s="203">
        <f>IF(F106="","",F106+63)</f>
        <v/>
      </c>
      <c r="I106" s="202">
        <f>IF(H106="","",MAX(0,H106-TODAY()))</f>
        <v/>
      </c>
      <c r="J106" s="202">
        <f>IF(F106="","",IF(TODAY()&gt;H106,"Expired",IF(TODAY()&lt;G106,"Upcoming","SEP Active")))</f>
        <v/>
      </c>
      <c r="K106" s="184" t="n"/>
      <c r="L106" s="184" t="n"/>
      <c r="M106" s="184" t="n"/>
      <c r="N106" s="184" t="n"/>
      <c r="O106" s="184" t="n"/>
      <c r="P106" s="184" t="n"/>
    </row>
    <row r="107" ht="22" customHeight="1">
      <c r="A107" s="187" t="n"/>
      <c r="B107" s="187" t="n"/>
      <c r="C107" s="187" t="n"/>
      <c r="D107" s="187" t="n"/>
      <c r="E107" s="187" t="n"/>
      <c r="F107" s="187" t="n"/>
      <c r="G107" s="203">
        <f>IF(F107="","",F107)</f>
        <v/>
      </c>
      <c r="H107" s="203">
        <f>IF(F107="","",F107+63)</f>
        <v/>
      </c>
      <c r="I107" s="202">
        <f>IF(H107="","",MAX(0,H107-TODAY()))</f>
        <v/>
      </c>
      <c r="J107" s="202">
        <f>IF(F107="","",IF(TODAY()&gt;H107,"Expired",IF(TODAY()&lt;G107,"Upcoming","SEP Active")))</f>
        <v/>
      </c>
      <c r="K107" s="187" t="n"/>
      <c r="L107" s="187" t="n"/>
      <c r="M107" s="187" t="n"/>
      <c r="N107" s="187" t="n"/>
      <c r="O107" s="187" t="n"/>
      <c r="P107" s="187" t="n"/>
    </row>
    <row r="108" ht="22" customHeight="1">
      <c r="A108" s="184" t="n"/>
      <c r="B108" s="184" t="n"/>
      <c r="C108" s="184" t="n"/>
      <c r="D108" s="184" t="n"/>
      <c r="E108" s="184" t="n"/>
      <c r="F108" s="184" t="n"/>
      <c r="G108" s="203">
        <f>IF(F108="","",F108)</f>
        <v/>
      </c>
      <c r="H108" s="203">
        <f>IF(F108="","",F108+63)</f>
        <v/>
      </c>
      <c r="I108" s="202">
        <f>IF(H108="","",MAX(0,H108-TODAY()))</f>
        <v/>
      </c>
      <c r="J108" s="202">
        <f>IF(F108="","",IF(TODAY()&gt;H108,"Expired",IF(TODAY()&lt;G108,"Upcoming","SEP Active")))</f>
        <v/>
      </c>
      <c r="K108" s="184" t="n"/>
      <c r="L108" s="184" t="n"/>
      <c r="M108" s="184" t="n"/>
      <c r="N108" s="184" t="n"/>
      <c r="O108" s="184" t="n"/>
      <c r="P108" s="184" t="n"/>
    </row>
    <row r="109" ht="22" customHeight="1">
      <c r="A109" s="187" t="n"/>
      <c r="B109" s="187" t="n"/>
      <c r="C109" s="187" t="n"/>
      <c r="D109" s="187" t="n"/>
      <c r="E109" s="187" t="n"/>
      <c r="F109" s="187" t="n"/>
      <c r="G109" s="203">
        <f>IF(F109="","",F109)</f>
        <v/>
      </c>
      <c r="H109" s="203">
        <f>IF(F109="","",F109+63)</f>
        <v/>
      </c>
      <c r="I109" s="202">
        <f>IF(H109="","",MAX(0,H109-TODAY()))</f>
        <v/>
      </c>
      <c r="J109" s="202">
        <f>IF(F109="","",IF(TODAY()&gt;H109,"Expired",IF(TODAY()&lt;G109,"Upcoming","SEP Active")))</f>
        <v/>
      </c>
      <c r="K109" s="187" t="n"/>
      <c r="L109" s="187" t="n"/>
      <c r="M109" s="187" t="n"/>
      <c r="N109" s="187" t="n"/>
      <c r="O109" s="187" t="n"/>
      <c r="P109" s="187" t="n"/>
    </row>
    <row r="110" ht="22" customHeight="1">
      <c r="A110" s="184" t="n"/>
      <c r="B110" s="184" t="n"/>
      <c r="C110" s="184" t="n"/>
      <c r="D110" s="184" t="n"/>
      <c r="E110" s="184" t="n"/>
      <c r="F110" s="184" t="n"/>
      <c r="G110" s="203">
        <f>IF(F110="","",F110)</f>
        <v/>
      </c>
      <c r="H110" s="203">
        <f>IF(F110="","",F110+63)</f>
        <v/>
      </c>
      <c r="I110" s="202">
        <f>IF(H110="","",MAX(0,H110-TODAY()))</f>
        <v/>
      </c>
      <c r="J110" s="202">
        <f>IF(F110="","",IF(TODAY()&gt;H110,"Expired",IF(TODAY()&lt;G110,"Upcoming","SEP Active")))</f>
        <v/>
      </c>
      <c r="K110" s="184" t="n"/>
      <c r="L110" s="184" t="n"/>
      <c r="M110" s="184" t="n"/>
      <c r="N110" s="184" t="n"/>
      <c r="O110" s="184" t="n"/>
      <c r="P110" s="184" t="n"/>
    </row>
    <row r="111" ht="22" customHeight="1">
      <c r="A111" s="187" t="n"/>
      <c r="B111" s="187" t="n"/>
      <c r="C111" s="187" t="n"/>
      <c r="D111" s="187" t="n"/>
      <c r="E111" s="187" t="n"/>
      <c r="F111" s="187" t="n"/>
      <c r="G111" s="203">
        <f>IF(F111="","",F111)</f>
        <v/>
      </c>
      <c r="H111" s="203">
        <f>IF(F111="","",F111+63)</f>
        <v/>
      </c>
      <c r="I111" s="202">
        <f>IF(H111="","",MAX(0,H111-TODAY()))</f>
        <v/>
      </c>
      <c r="J111" s="202">
        <f>IF(F111="","",IF(TODAY()&gt;H111,"Expired",IF(TODAY()&lt;G111,"Upcoming","SEP Active")))</f>
        <v/>
      </c>
      <c r="K111" s="187" t="n"/>
      <c r="L111" s="187" t="n"/>
      <c r="M111" s="187" t="n"/>
      <c r="N111" s="187" t="n"/>
      <c r="O111" s="187" t="n"/>
      <c r="P111" s="187" t="n"/>
    </row>
    <row r="112">
      <c r="G112" s="80">
        <f>IF(F112="","",F112)</f>
        <v/>
      </c>
      <c r="H112" s="80">
        <f>IF(F112="","",F112+63)</f>
        <v/>
      </c>
      <c r="I112">
        <f>IF(H112="","",MAX(0,H112-TODAY()))</f>
        <v/>
      </c>
      <c r="J112">
        <f>IF(F112="","",IF(TODAY()&gt;H112,"Expired",IF(TODAY()&lt;G112,"Upcoming","SEP Active")))</f>
        <v/>
      </c>
    </row>
    <row r="113">
      <c r="G113" s="80">
        <f>IF(F113="","",F113)</f>
        <v/>
      </c>
      <c r="H113" s="80">
        <f>IF(F113="","",F113+63)</f>
        <v/>
      </c>
      <c r="I113">
        <f>IF(H113="","",MAX(0,H113-TODAY()))</f>
        <v/>
      </c>
      <c r="J113">
        <f>IF(F113="","",IF(TODAY()&gt;H113,"Expired",IF(TODAY()&lt;G113,"Upcoming","SEP Active")))</f>
        <v/>
      </c>
    </row>
    <row r="114" ht="16" customHeight="1">
      <c r="G114" s="80">
        <f>IF(F114="","",F114)</f>
        <v/>
      </c>
      <c r="H114" s="80">
        <f>IF(F114="","",F114+63)</f>
        <v/>
      </c>
      <c r="I114">
        <f>IF(H114="","",MAX(0,H114-TODAY()))</f>
        <v/>
      </c>
      <c r="J114">
        <f>IF(F114="","",IF(TODAY()&gt;H114,"Expired",IF(TODAY()&lt;G114,"Upcoming","SEP Active")))</f>
        <v/>
      </c>
    </row>
    <row r="115" ht="24" customHeight="1">
      <c r="A115" s="197" t="inlineStr">
        <is>
          <t>📅  IEP TRACKER — Initial Enrollment Period (turns 65)</t>
        </is>
      </c>
    </row>
    <row r="116" ht="26" customHeight="1">
      <c r="A116" s="199" t="inlineStr">
        <is>
          <t>Client ID</t>
        </is>
      </c>
      <c r="B116" s="199" t="inlineStr">
        <is>
          <t>Client Name</t>
        </is>
      </c>
      <c r="C116" s="199" t="inlineStr">
        <is>
          <t>Date of Birth</t>
        </is>
      </c>
      <c r="D116" s="199" t="inlineStr">
        <is>
          <t>Turn-65 Month</t>
        </is>
      </c>
      <c r="E116" s="199" t="inlineStr">
        <is>
          <t>IEP Opens</t>
        </is>
      </c>
      <c r="F116" s="199" t="inlineStr">
        <is>
          <t>IEP Closes</t>
        </is>
      </c>
      <c r="G116" s="83" t="inlineStr">
        <is>
          <t>Days Until IEP Closes</t>
        </is>
      </c>
      <c r="H116" s="83" t="inlineStr">
        <is>
          <t>IEP Status</t>
        </is>
      </c>
      <c r="I116" s="199" t="inlineStr">
        <is>
          <t>Part B Enrolled?</t>
        </is>
      </c>
      <c r="J116" s="199" t="inlineStr">
        <is>
          <t>Late Enrollment Risk</t>
        </is>
      </c>
      <c r="K116" s="199" t="inlineStr">
        <is>
          <t>Contacted?</t>
        </is>
      </c>
      <c r="L116" s="199" t="inlineStr">
        <is>
          <t>Notes</t>
        </is>
      </c>
    </row>
    <row r="117" ht="22" customHeight="1">
      <c r="A117" s="187" t="n"/>
      <c r="B117" s="187" t="n"/>
      <c r="C117" s="187" t="n"/>
      <c r="D117" s="202">
        <f>IF(C117="","",TEXT(DATE(YEAR(C117)+65,MONTH(C117),1),"MMMM YYYY"))</f>
        <v/>
      </c>
      <c r="E117" s="203">
        <f>IF(C117="","",DATE(YEAR(C117)+65,MONTH(C117)-3,1))</f>
        <v/>
      </c>
      <c r="F117" s="203">
        <f>IF(C117="","",DATE(YEAR(C117)+65,MONTH(C117)+4,0))</f>
        <v/>
      </c>
      <c r="G117" s="203">
        <f>IF(F117="","",MAX(0,F117-TODAY()))</f>
        <v/>
      </c>
      <c r="H117" s="203">
        <f>IF(E117="","",IF(TODAY()&gt;F117,"Closed",IF(TODAY()&lt;E117,"Upcoming","🟢 IEP OPEN")))</f>
        <v/>
      </c>
      <c r="I117" s="202">
        <f>IF(H117="","",MAX(0,H117-TODAY()))</f>
        <v/>
      </c>
      <c r="J117" s="202">
        <f>IF(I117="No","⚠️ Late Penalty Risk",IF(I117="Yes","✅ Enrolled","Check Status"))</f>
        <v/>
      </c>
      <c r="K117" s="187" t="n"/>
      <c r="L117" s="187" t="n"/>
    </row>
    <row r="118" ht="22" customHeight="1">
      <c r="A118" s="184" t="n"/>
      <c r="B118" s="184" t="n"/>
      <c r="C118" s="184" t="n"/>
      <c r="D118" s="202">
        <f>IF(C118="","",TEXT(DATE(YEAR(C118)+65,MONTH(C118),1),"MMMM YYYY"))</f>
        <v/>
      </c>
      <c r="E118" s="203">
        <f>IF(C118="","",DATE(YEAR(C118)+65,MONTH(C118)-3,1))</f>
        <v/>
      </c>
      <c r="F118" s="203">
        <f>IF(C118="","",DATE(YEAR(C118)+65,MONTH(C118)+4,0))</f>
        <v/>
      </c>
      <c r="G118" s="203">
        <f>IF(F118="","",MAX(0,F118-TODAY()))</f>
        <v/>
      </c>
      <c r="H118" s="203">
        <f>IF(E118="","",IF(TODAY()&gt;F118,"Closed",IF(TODAY()&lt;E118,"Upcoming","🟢 IEP OPEN")))</f>
        <v/>
      </c>
      <c r="I118" s="202">
        <f>IF(H118="","",MAX(0,H118-TODAY()))</f>
        <v/>
      </c>
      <c r="J118" s="202">
        <f>IF(I118="No","⚠️ Late Penalty Risk",IF(I118="Yes","✅ Enrolled","Check Status"))</f>
        <v/>
      </c>
      <c r="K118" s="184" t="n"/>
      <c r="L118" s="184" t="n"/>
    </row>
    <row r="119" ht="22" customHeight="1">
      <c r="A119" s="187" t="n"/>
      <c r="B119" s="187" t="n"/>
      <c r="C119" s="187" t="n"/>
      <c r="D119" s="202">
        <f>IF(C119="","",TEXT(DATE(YEAR(C119)+65,MONTH(C119),1),"MMMM YYYY"))</f>
        <v/>
      </c>
      <c r="E119" s="203">
        <f>IF(C119="","",DATE(YEAR(C119)+65,MONTH(C119)-3,1))</f>
        <v/>
      </c>
      <c r="F119" s="203">
        <f>IF(C119="","",DATE(YEAR(C119)+65,MONTH(C119)+4,0))</f>
        <v/>
      </c>
      <c r="G119" s="203">
        <f>IF(F119="","",MAX(0,F119-TODAY()))</f>
        <v/>
      </c>
      <c r="H119" s="203">
        <f>IF(E119="","",IF(TODAY()&gt;F119,"Closed",IF(TODAY()&lt;E119,"Upcoming","🟢 IEP OPEN")))</f>
        <v/>
      </c>
      <c r="I119" s="202">
        <f>IF(H119="","",MAX(0,H119-TODAY()))</f>
        <v/>
      </c>
      <c r="J119" s="202">
        <f>IF(I119="No","⚠️ Late Penalty Risk",IF(I119="Yes","✅ Enrolled","Check Status"))</f>
        <v/>
      </c>
      <c r="K119" s="187" t="n"/>
      <c r="L119" s="187" t="n"/>
    </row>
    <row r="120" ht="22" customHeight="1">
      <c r="A120" s="184" t="n"/>
      <c r="B120" s="184" t="n"/>
      <c r="C120" s="184" t="n"/>
      <c r="D120" s="202">
        <f>IF(C120="","",TEXT(DATE(YEAR(C120)+65,MONTH(C120),1),"MMMM YYYY"))</f>
        <v/>
      </c>
      <c r="E120" s="203">
        <f>IF(C120="","",DATE(YEAR(C120)+65,MONTH(C120)-3,1))</f>
        <v/>
      </c>
      <c r="F120" s="203">
        <f>IF(C120="","",DATE(YEAR(C120)+65,MONTH(C120)+4,0))</f>
        <v/>
      </c>
      <c r="G120" s="203">
        <f>IF(F120="","",MAX(0,F120-TODAY()))</f>
        <v/>
      </c>
      <c r="H120" s="203">
        <f>IF(E120="","",IF(TODAY()&gt;F120,"Closed",IF(TODAY()&lt;E120,"Upcoming","🟢 IEP OPEN")))</f>
        <v/>
      </c>
      <c r="I120" s="202">
        <f>IF(H120="","",MAX(0,H120-TODAY()))</f>
        <v/>
      </c>
      <c r="J120" s="202">
        <f>IF(I120="No","⚠️ Late Penalty Risk",IF(I120="Yes","✅ Enrolled","Check Status"))</f>
        <v/>
      </c>
      <c r="K120" s="184" t="n"/>
      <c r="L120" s="184" t="n"/>
    </row>
    <row r="121" ht="22" customHeight="1">
      <c r="A121" s="187" t="n"/>
      <c r="B121" s="187" t="n"/>
      <c r="C121" s="187" t="n"/>
      <c r="D121" s="202">
        <f>IF(C121="","",TEXT(DATE(YEAR(C121)+65,MONTH(C121),1),"MMMM YYYY"))</f>
        <v/>
      </c>
      <c r="E121" s="203">
        <f>IF(C121="","",DATE(YEAR(C121)+65,MONTH(C121)-3,1))</f>
        <v/>
      </c>
      <c r="F121" s="203">
        <f>IF(C121="","",DATE(YEAR(C121)+65,MONTH(C121)+4,0))</f>
        <v/>
      </c>
      <c r="G121" s="203">
        <f>IF(F121="","",MAX(0,F121-TODAY()))</f>
        <v/>
      </c>
      <c r="H121" s="203">
        <f>IF(E121="","",IF(TODAY()&gt;F121,"Closed",IF(TODAY()&lt;E121,"Upcoming","🟢 IEP OPEN")))</f>
        <v/>
      </c>
      <c r="I121" s="202">
        <f>IF(H121="","",MAX(0,H121-TODAY()))</f>
        <v/>
      </c>
      <c r="J121" s="202">
        <f>IF(I121="No","⚠️ Late Penalty Risk",IF(I121="Yes","✅ Enrolled","Check Status"))</f>
        <v/>
      </c>
      <c r="K121" s="187" t="n"/>
      <c r="L121" s="187" t="n"/>
    </row>
    <row r="122" ht="22" customHeight="1">
      <c r="A122" s="184" t="n"/>
      <c r="B122" s="184" t="n"/>
      <c r="C122" s="184" t="n"/>
      <c r="D122" s="202">
        <f>IF(C122="","",TEXT(DATE(YEAR(C122)+65,MONTH(C122),1),"MMMM YYYY"))</f>
        <v/>
      </c>
      <c r="E122" s="203">
        <f>IF(C122="","",DATE(YEAR(C122)+65,MONTH(C122)-3,1))</f>
        <v/>
      </c>
      <c r="F122" s="203">
        <f>IF(C122="","",DATE(YEAR(C122)+65,MONTH(C122)+4,0))</f>
        <v/>
      </c>
      <c r="G122" s="203">
        <f>IF(F122="","",MAX(0,F122-TODAY()))</f>
        <v/>
      </c>
      <c r="H122" s="203">
        <f>IF(E122="","",IF(TODAY()&gt;F122,"Closed",IF(TODAY()&lt;E122,"Upcoming","🟢 IEP OPEN")))</f>
        <v/>
      </c>
      <c r="I122" s="202">
        <f>IF(H122="","",MAX(0,H122-TODAY()))</f>
        <v/>
      </c>
      <c r="J122" s="202">
        <f>IF(I122="No","⚠️ Late Penalty Risk",IF(I122="Yes","✅ Enrolled","Check Status"))</f>
        <v/>
      </c>
      <c r="K122" s="184" t="n"/>
      <c r="L122" s="184" t="n"/>
    </row>
    <row r="123" ht="22" customHeight="1">
      <c r="A123" s="187" t="n"/>
      <c r="B123" s="187" t="n"/>
      <c r="C123" s="187" t="n"/>
      <c r="D123" s="202">
        <f>IF(C123="","",TEXT(DATE(YEAR(C123)+65,MONTH(C123),1),"MMMM YYYY"))</f>
        <v/>
      </c>
      <c r="E123" s="203">
        <f>IF(C123="","",DATE(YEAR(C123)+65,MONTH(C123)-3,1))</f>
        <v/>
      </c>
      <c r="F123" s="203">
        <f>IF(C123="","",DATE(YEAR(C123)+65,MONTH(C123)+4,0))</f>
        <v/>
      </c>
      <c r="G123" s="203">
        <f>IF(F123="","",MAX(0,F123-TODAY()))</f>
        <v/>
      </c>
      <c r="H123" s="203">
        <f>IF(E123="","",IF(TODAY()&gt;F123,"Closed",IF(TODAY()&lt;E123,"Upcoming","🟢 IEP OPEN")))</f>
        <v/>
      </c>
      <c r="I123" s="202">
        <f>IF(H123="","",MAX(0,H123-TODAY()))</f>
        <v/>
      </c>
      <c r="J123" s="202">
        <f>IF(I123="No","⚠️ Late Penalty Risk",IF(I123="Yes","✅ Enrolled","Check Status"))</f>
        <v/>
      </c>
      <c r="K123" s="187" t="n"/>
      <c r="L123" s="187" t="n"/>
    </row>
    <row r="124" ht="22" customHeight="1">
      <c r="A124" s="184" t="n"/>
      <c r="B124" s="184" t="n"/>
      <c r="C124" s="184" t="n"/>
      <c r="D124" s="202">
        <f>IF(C124="","",TEXT(DATE(YEAR(C124)+65,MONTH(C124),1),"MMMM YYYY"))</f>
        <v/>
      </c>
      <c r="E124" s="203">
        <f>IF(C124="","",DATE(YEAR(C124)+65,MONTH(C124)-3,1))</f>
        <v/>
      </c>
      <c r="F124" s="203">
        <f>IF(C124="","",DATE(YEAR(C124)+65,MONTH(C124)+4,0))</f>
        <v/>
      </c>
      <c r="G124" s="203">
        <f>IF(F124="","",MAX(0,F124-TODAY()))</f>
        <v/>
      </c>
      <c r="H124" s="203">
        <f>IF(E124="","",IF(TODAY()&gt;F124,"Closed",IF(TODAY()&lt;E124,"Upcoming","🟢 IEP OPEN")))</f>
        <v/>
      </c>
      <c r="I124" s="202">
        <f>IF(H124="","",MAX(0,H124-TODAY()))</f>
        <v/>
      </c>
      <c r="J124" s="202">
        <f>IF(I124="No","⚠️ Late Penalty Risk",IF(I124="Yes","✅ Enrolled","Check Status"))</f>
        <v/>
      </c>
      <c r="K124" s="184" t="n"/>
      <c r="L124" s="184" t="n"/>
    </row>
    <row r="125" ht="22" customHeight="1">
      <c r="A125" s="187" t="n"/>
      <c r="B125" s="187" t="n"/>
      <c r="C125" s="187" t="n"/>
      <c r="D125" s="202">
        <f>IF(C125="","",TEXT(DATE(YEAR(C125)+65,MONTH(C125),1),"MMMM YYYY"))</f>
        <v/>
      </c>
      <c r="E125" s="203">
        <f>IF(C125="","",DATE(YEAR(C125)+65,MONTH(C125)-3,1))</f>
        <v/>
      </c>
      <c r="F125" s="203">
        <f>IF(C125="","",DATE(YEAR(C125)+65,MONTH(C125)+4,0))</f>
        <v/>
      </c>
      <c r="G125" s="203">
        <f>IF(F125="","",MAX(0,F125-TODAY()))</f>
        <v/>
      </c>
      <c r="H125" s="203">
        <f>IF(E125="","",IF(TODAY()&gt;F125,"Closed",IF(TODAY()&lt;E125,"Upcoming","🟢 IEP OPEN")))</f>
        <v/>
      </c>
      <c r="I125" s="202">
        <f>IF(H125="","",MAX(0,H125-TODAY()))</f>
        <v/>
      </c>
      <c r="J125" s="202">
        <f>IF(I125="No","⚠️ Late Penalty Risk",IF(I125="Yes","✅ Enrolled","Check Status"))</f>
        <v/>
      </c>
      <c r="K125" s="187" t="n"/>
      <c r="L125" s="187" t="n"/>
    </row>
    <row r="126" ht="22" customHeight="1">
      <c r="A126" s="184" t="n"/>
      <c r="B126" s="184" t="n"/>
      <c r="C126" s="184" t="n"/>
      <c r="D126" s="202">
        <f>IF(C126="","",TEXT(DATE(YEAR(C126)+65,MONTH(C126),1),"MMMM YYYY"))</f>
        <v/>
      </c>
      <c r="E126" s="203">
        <f>IF(C126="","",DATE(YEAR(C126)+65,MONTH(C126)-3,1))</f>
        <v/>
      </c>
      <c r="F126" s="203">
        <f>IF(C126="","",DATE(YEAR(C126)+65,MONTH(C126)+4,0))</f>
        <v/>
      </c>
      <c r="G126" s="203">
        <f>IF(F126="","",MAX(0,F126-TODAY()))</f>
        <v/>
      </c>
      <c r="H126" s="203">
        <f>IF(E126="","",IF(TODAY()&gt;F126,"Closed",IF(TODAY()&lt;E126,"Upcoming","🟢 IEP OPEN")))</f>
        <v/>
      </c>
      <c r="I126" s="202">
        <f>IF(H126="","",MAX(0,H126-TODAY()))</f>
        <v/>
      </c>
      <c r="J126" s="202">
        <f>IF(I126="No","⚠️ Late Penalty Risk",IF(I126="Yes","✅ Enrolled","Check Status"))</f>
        <v/>
      </c>
      <c r="K126" s="184" t="n"/>
      <c r="L126" s="184" t="n"/>
    </row>
    <row r="127" ht="22" customHeight="1">
      <c r="A127" s="187" t="n"/>
      <c r="B127" s="187" t="n"/>
      <c r="C127" s="187" t="n"/>
      <c r="D127" s="202">
        <f>IF(C127="","",TEXT(DATE(YEAR(C127)+65,MONTH(C127),1),"MMMM YYYY"))</f>
        <v/>
      </c>
      <c r="E127" s="203">
        <f>IF(C127="","",DATE(YEAR(C127)+65,MONTH(C127)-3,1))</f>
        <v/>
      </c>
      <c r="F127" s="203">
        <f>IF(C127="","",DATE(YEAR(C127)+65,MONTH(C127)+4,0))</f>
        <v/>
      </c>
      <c r="G127" s="203">
        <f>IF(F127="","",MAX(0,F127-TODAY()))</f>
        <v/>
      </c>
      <c r="H127" s="203">
        <f>IF(E127="","",IF(TODAY()&gt;F127,"Closed",IF(TODAY()&lt;E127,"Upcoming","🟢 IEP OPEN")))</f>
        <v/>
      </c>
      <c r="I127" s="202">
        <f>IF(H127="","",MAX(0,H127-TODAY()))</f>
        <v/>
      </c>
      <c r="J127" s="202">
        <f>IF(I127="No","⚠️ Late Penalty Risk",IF(I127="Yes","✅ Enrolled","Check Status"))</f>
        <v/>
      </c>
      <c r="K127" s="187" t="n"/>
      <c r="L127" s="187" t="n"/>
    </row>
    <row r="128" ht="22" customHeight="1">
      <c r="A128" s="184" t="n"/>
      <c r="B128" s="184" t="n"/>
      <c r="C128" s="184" t="n"/>
      <c r="D128" s="202">
        <f>IF(C128="","",TEXT(DATE(YEAR(C128)+65,MONTH(C128),1),"MMMM YYYY"))</f>
        <v/>
      </c>
      <c r="E128" s="203">
        <f>IF(C128="","",DATE(YEAR(C128)+65,MONTH(C128)-3,1))</f>
        <v/>
      </c>
      <c r="F128" s="203">
        <f>IF(C128="","",DATE(YEAR(C128)+65,MONTH(C128)+4,0))</f>
        <v/>
      </c>
      <c r="G128" s="203">
        <f>IF(F128="","",MAX(0,F128-TODAY()))</f>
        <v/>
      </c>
      <c r="H128" s="203">
        <f>IF(E128="","",IF(TODAY()&gt;F128,"Closed",IF(TODAY()&lt;E128,"Upcoming","🟢 IEP OPEN")))</f>
        <v/>
      </c>
      <c r="I128" s="202">
        <f>IF(H128="","",MAX(0,H128-TODAY()))</f>
        <v/>
      </c>
      <c r="J128" s="202">
        <f>IF(I128="No","⚠️ Late Penalty Risk",IF(I128="Yes","✅ Enrolled","Check Status"))</f>
        <v/>
      </c>
      <c r="K128" s="184" t="n"/>
      <c r="L128" s="184" t="n"/>
    </row>
    <row r="129" ht="22" customHeight="1">
      <c r="A129" s="187" t="n"/>
      <c r="B129" s="187" t="n"/>
      <c r="C129" s="187" t="n"/>
      <c r="D129" s="202">
        <f>IF(C129="","",TEXT(DATE(YEAR(C129)+65,MONTH(C129),1),"MMMM YYYY"))</f>
        <v/>
      </c>
      <c r="E129" s="203">
        <f>IF(C129="","",DATE(YEAR(C129)+65,MONTH(C129)-3,1))</f>
        <v/>
      </c>
      <c r="F129" s="203">
        <f>IF(C129="","",DATE(YEAR(C129)+65,MONTH(C129)+4,0))</f>
        <v/>
      </c>
      <c r="G129" s="203">
        <f>IF(F129="","",MAX(0,F129-TODAY()))</f>
        <v/>
      </c>
      <c r="H129" s="203">
        <f>IF(E129="","",IF(TODAY()&gt;F129,"Closed",IF(TODAY()&lt;E129,"Upcoming","🟢 IEP OPEN")))</f>
        <v/>
      </c>
      <c r="I129" s="202">
        <f>IF(H129="","",MAX(0,H129-TODAY()))</f>
        <v/>
      </c>
      <c r="J129" s="202">
        <f>IF(I129="No","⚠️ Late Penalty Risk",IF(I129="Yes","✅ Enrolled","Check Status"))</f>
        <v/>
      </c>
      <c r="K129" s="187" t="n"/>
      <c r="L129" s="187" t="n"/>
    </row>
    <row r="130" ht="22" customHeight="1">
      <c r="A130" s="184" t="n"/>
      <c r="B130" s="184" t="n"/>
      <c r="C130" s="184" t="n"/>
      <c r="D130" s="202">
        <f>IF(C130="","",TEXT(DATE(YEAR(C130)+65,MONTH(C130),1),"MMMM YYYY"))</f>
        <v/>
      </c>
      <c r="E130" s="203">
        <f>IF(C130="","",DATE(YEAR(C130)+65,MONTH(C130)-3,1))</f>
        <v/>
      </c>
      <c r="F130" s="203">
        <f>IF(C130="","",DATE(YEAR(C130)+65,MONTH(C130)+4,0))</f>
        <v/>
      </c>
      <c r="G130" s="203">
        <f>IF(F130="","",MAX(0,F130-TODAY()))</f>
        <v/>
      </c>
      <c r="H130" s="203">
        <f>IF(E130="","",IF(TODAY()&gt;F130,"Closed",IF(TODAY()&lt;E130,"Upcoming","🟢 IEP OPEN")))</f>
        <v/>
      </c>
      <c r="I130" s="202">
        <f>IF(H130="","",MAX(0,H130-TODAY()))</f>
        <v/>
      </c>
      <c r="J130" s="202">
        <f>IF(I130="No","⚠️ Late Penalty Risk",IF(I130="Yes","✅ Enrolled","Check Status"))</f>
        <v/>
      </c>
      <c r="K130" s="184" t="n"/>
      <c r="L130" s="184" t="n"/>
    </row>
    <row r="131" ht="22" customHeight="1">
      <c r="A131" s="187" t="n"/>
      <c r="B131" s="187" t="n"/>
      <c r="C131" s="187" t="n"/>
      <c r="D131" s="202">
        <f>IF(C131="","",TEXT(DATE(YEAR(C131)+65,MONTH(C131),1),"MMMM YYYY"))</f>
        <v/>
      </c>
      <c r="E131" s="203">
        <f>IF(C131="","",DATE(YEAR(C131)+65,MONTH(C131)-3,1))</f>
        <v/>
      </c>
      <c r="F131" s="203">
        <f>IF(C131="","",DATE(YEAR(C131)+65,MONTH(C131)+4,0))</f>
        <v/>
      </c>
      <c r="G131" s="203">
        <f>IF(F131="","",MAX(0,F131-TODAY()))</f>
        <v/>
      </c>
      <c r="H131" s="203">
        <f>IF(E131="","",IF(TODAY()&gt;F131,"Closed",IF(TODAY()&lt;E131,"Upcoming","🟢 IEP OPEN")))</f>
        <v/>
      </c>
      <c r="I131" s="202">
        <f>IF(H131="","",MAX(0,H131-TODAY()))</f>
        <v/>
      </c>
      <c r="J131" s="202">
        <f>IF(I131="No","⚠️ Late Penalty Risk",IF(I131="Yes","✅ Enrolled","Check Status"))</f>
        <v/>
      </c>
      <c r="K131" s="187" t="n"/>
      <c r="L131" s="187" t="n"/>
    </row>
    <row r="132" ht="22" customHeight="1">
      <c r="A132" s="184" t="n"/>
      <c r="B132" s="184" t="n"/>
      <c r="C132" s="184" t="n"/>
      <c r="D132" s="202">
        <f>IF(C132="","",TEXT(DATE(YEAR(C132)+65,MONTH(C132),1),"MMMM YYYY"))</f>
        <v/>
      </c>
      <c r="E132" s="203">
        <f>IF(C132="","",DATE(YEAR(C132)+65,MONTH(C132)-3,1))</f>
        <v/>
      </c>
      <c r="F132" s="203">
        <f>IF(C132="","",DATE(YEAR(C132)+65,MONTH(C132)+4,0))</f>
        <v/>
      </c>
      <c r="G132" s="203">
        <f>IF(F132="","",MAX(0,F132-TODAY()))</f>
        <v/>
      </c>
      <c r="H132" s="203">
        <f>IF(E132="","",IF(TODAY()&gt;F132,"Closed",IF(TODAY()&lt;E132,"Upcoming","🟢 IEP OPEN")))</f>
        <v/>
      </c>
      <c r="I132" s="202">
        <f>IF(H132="","",MAX(0,H132-TODAY()))</f>
        <v/>
      </c>
      <c r="J132" s="202">
        <f>IF(I132="No","⚠️ Late Penalty Risk",IF(I132="Yes","✅ Enrolled","Check Status"))</f>
        <v/>
      </c>
      <c r="K132" s="184" t="n"/>
      <c r="L132" s="184" t="n"/>
    </row>
    <row r="133" ht="22" customHeight="1">
      <c r="A133" s="187" t="n"/>
      <c r="B133" s="187" t="n"/>
      <c r="C133" s="187" t="n"/>
      <c r="D133" s="202">
        <f>IF(C133="","",TEXT(DATE(YEAR(C133)+65,MONTH(C133),1),"MMMM YYYY"))</f>
        <v/>
      </c>
      <c r="E133" s="203">
        <f>IF(C133="","",DATE(YEAR(C133)+65,MONTH(C133)-3,1))</f>
        <v/>
      </c>
      <c r="F133" s="203">
        <f>IF(C133="","",DATE(YEAR(C133)+65,MONTH(C133)+4,0))</f>
        <v/>
      </c>
      <c r="G133" s="203">
        <f>IF(F133="","",MAX(0,F133-TODAY()))</f>
        <v/>
      </c>
      <c r="H133" s="203">
        <f>IF(E133="","",IF(TODAY()&gt;F133,"Closed",IF(TODAY()&lt;E133,"Upcoming","🟢 IEP OPEN")))</f>
        <v/>
      </c>
      <c r="I133" s="202">
        <f>IF(H133="","",MAX(0,H133-TODAY()))</f>
        <v/>
      </c>
      <c r="J133" s="202">
        <f>IF(I133="No","⚠️ Late Penalty Risk",IF(I133="Yes","✅ Enrolled","Check Status"))</f>
        <v/>
      </c>
      <c r="K133" s="187" t="n"/>
      <c r="L133" s="187" t="n"/>
    </row>
    <row r="134" ht="22" customHeight="1">
      <c r="A134" s="184" t="n"/>
      <c r="B134" s="184" t="n"/>
      <c r="C134" s="184" t="n"/>
      <c r="D134" s="202">
        <f>IF(C134="","",TEXT(DATE(YEAR(C134)+65,MONTH(C134),1),"MMMM YYYY"))</f>
        <v/>
      </c>
      <c r="E134" s="203">
        <f>IF(C134="","",DATE(YEAR(C134)+65,MONTH(C134)-3,1))</f>
        <v/>
      </c>
      <c r="F134" s="203">
        <f>IF(C134="","",DATE(YEAR(C134)+65,MONTH(C134)+4,0))</f>
        <v/>
      </c>
      <c r="G134" s="203">
        <f>IF(F134="","",MAX(0,F134-TODAY()))</f>
        <v/>
      </c>
      <c r="H134" s="203">
        <f>IF(E134="","",IF(TODAY()&gt;F134,"Closed",IF(TODAY()&lt;E134,"Upcoming","🟢 IEP OPEN")))</f>
        <v/>
      </c>
      <c r="I134" s="202">
        <f>IF(H134="","",MAX(0,H134-TODAY()))</f>
        <v/>
      </c>
      <c r="J134" s="202">
        <f>IF(I134="No","⚠️ Late Penalty Risk",IF(I134="Yes","✅ Enrolled","Check Status"))</f>
        <v/>
      </c>
      <c r="K134" s="184" t="n"/>
      <c r="L134" s="184" t="n"/>
    </row>
    <row r="135" ht="22" customHeight="1">
      <c r="A135" s="187" t="n"/>
      <c r="B135" s="187" t="n"/>
      <c r="C135" s="187" t="n"/>
      <c r="D135" s="202">
        <f>IF(C135="","",TEXT(DATE(YEAR(C135)+65,MONTH(C135),1),"MMMM YYYY"))</f>
        <v/>
      </c>
      <c r="E135" s="203">
        <f>IF(C135="","",DATE(YEAR(C135)+65,MONTH(C135)-3,1))</f>
        <v/>
      </c>
      <c r="F135" s="203">
        <f>IF(C135="","",DATE(YEAR(C135)+65,MONTH(C135)+4,0))</f>
        <v/>
      </c>
      <c r="G135" s="203">
        <f>IF(F135="","",MAX(0,F135-TODAY()))</f>
        <v/>
      </c>
      <c r="H135" s="203">
        <f>IF(E135="","",IF(TODAY()&gt;F135,"Closed",IF(TODAY()&lt;E135,"Upcoming","🟢 IEP OPEN")))</f>
        <v/>
      </c>
      <c r="I135" s="202">
        <f>IF(H135="","",MAX(0,H135-TODAY()))</f>
        <v/>
      </c>
      <c r="J135" s="202">
        <f>IF(I135="No","⚠️ Late Penalty Risk",IF(I135="Yes","✅ Enrolled","Check Status"))</f>
        <v/>
      </c>
      <c r="K135" s="187" t="n"/>
      <c r="L135" s="187" t="n"/>
    </row>
    <row r="136" ht="22" customHeight="1">
      <c r="A136" s="184" t="n"/>
      <c r="B136" s="184" t="n"/>
      <c r="C136" s="184" t="n"/>
      <c r="D136" s="202">
        <f>IF(C136="","",TEXT(DATE(YEAR(C136)+65,MONTH(C136),1),"MMMM YYYY"))</f>
        <v/>
      </c>
      <c r="E136" s="203">
        <f>IF(C136="","",DATE(YEAR(C136)+65,MONTH(C136)-3,1))</f>
        <v/>
      </c>
      <c r="F136" s="203">
        <f>IF(C136="","",DATE(YEAR(C136)+65,MONTH(C136)+4,0))</f>
        <v/>
      </c>
      <c r="G136" s="203">
        <f>IF(F136="","",MAX(0,F136-TODAY()))</f>
        <v/>
      </c>
      <c r="H136" s="203">
        <f>IF(E136="","",IF(TODAY()&gt;F136,"Closed",IF(TODAY()&lt;E136,"Upcoming","🟢 IEP OPEN")))</f>
        <v/>
      </c>
      <c r="I136" s="202">
        <f>IF(H136="","",MAX(0,H136-TODAY()))</f>
        <v/>
      </c>
      <c r="J136" s="202">
        <f>IF(I136="No","⚠️ Late Penalty Risk",IF(I136="Yes","✅ Enrolled","Check Status"))</f>
        <v/>
      </c>
      <c r="K136" s="184" t="n"/>
      <c r="L136" s="184" t="n"/>
    </row>
    <row r="137" ht="22" customHeight="1">
      <c r="A137" s="187" t="n"/>
      <c r="B137" s="187" t="n"/>
      <c r="C137" s="187" t="n"/>
      <c r="D137" s="202">
        <f>IF(C137="","",TEXT(DATE(YEAR(C137)+65,MONTH(C137),1),"MMMM YYYY"))</f>
        <v/>
      </c>
      <c r="E137" s="203">
        <f>IF(C137="","",DATE(YEAR(C137)+65,MONTH(C137)-3,1))</f>
        <v/>
      </c>
      <c r="F137" s="203">
        <f>IF(C137="","",DATE(YEAR(C137)+65,MONTH(C137)+4,0))</f>
        <v/>
      </c>
      <c r="G137" s="203">
        <f>IF(F137="","",MAX(0,F137-TODAY()))</f>
        <v/>
      </c>
      <c r="H137" s="203">
        <f>IF(E137="","",IF(TODAY()&gt;F137,"Closed",IF(TODAY()&lt;E137,"Upcoming","🟢 IEP OPEN")))</f>
        <v/>
      </c>
      <c r="I137" s="202">
        <f>IF(H137="","",MAX(0,H137-TODAY()))</f>
        <v/>
      </c>
      <c r="J137" s="202">
        <f>IF(I137="No","⚠️ Late Penalty Risk",IF(I137="Yes","✅ Enrolled","Check Status"))</f>
        <v/>
      </c>
      <c r="K137" s="187" t="n"/>
      <c r="L137" s="187" t="n"/>
    </row>
    <row r="138" ht="22" customHeight="1">
      <c r="A138" s="184" t="n"/>
      <c r="B138" s="184" t="n"/>
      <c r="C138" s="184" t="n"/>
      <c r="D138" s="202">
        <f>IF(C138="","",TEXT(DATE(YEAR(C138)+65,MONTH(C138),1),"MMMM YYYY"))</f>
        <v/>
      </c>
      <c r="E138" s="203">
        <f>IF(C138="","",DATE(YEAR(C138)+65,MONTH(C138)-3,1))</f>
        <v/>
      </c>
      <c r="F138" s="203">
        <f>IF(C138="","",DATE(YEAR(C138)+65,MONTH(C138)+4,0))</f>
        <v/>
      </c>
      <c r="G138" s="203">
        <f>IF(F138="","",MAX(0,F138-TODAY()))</f>
        <v/>
      </c>
      <c r="H138" s="203">
        <f>IF(E138="","",IF(TODAY()&gt;F138,"Closed",IF(TODAY()&lt;E138,"Upcoming","🟢 IEP OPEN")))</f>
        <v/>
      </c>
      <c r="I138" s="202">
        <f>IF(H138="","",MAX(0,H138-TODAY()))</f>
        <v/>
      </c>
      <c r="J138" s="202">
        <f>IF(I138="No","⚠️ Late Penalty Risk",IF(I138="Yes","✅ Enrolled","Check Status"))</f>
        <v/>
      </c>
      <c r="K138" s="184" t="n"/>
      <c r="L138" s="184" t="n"/>
    </row>
    <row r="139" ht="22" customHeight="1">
      <c r="A139" s="187" t="n"/>
      <c r="B139" s="187" t="n"/>
      <c r="C139" s="187" t="n"/>
      <c r="D139" s="202">
        <f>IF(C139="","",TEXT(DATE(YEAR(C139)+65,MONTH(C139),1),"MMMM YYYY"))</f>
        <v/>
      </c>
      <c r="E139" s="203">
        <f>IF(C139="","",DATE(YEAR(C139)+65,MONTH(C139)-3,1))</f>
        <v/>
      </c>
      <c r="F139" s="203">
        <f>IF(C139="","",DATE(YEAR(C139)+65,MONTH(C139)+4,0))</f>
        <v/>
      </c>
      <c r="G139" s="203">
        <f>IF(F139="","",MAX(0,F139-TODAY()))</f>
        <v/>
      </c>
      <c r="H139" s="203">
        <f>IF(E139="","",IF(TODAY()&gt;F139,"Closed",IF(TODAY()&lt;E139,"Upcoming","🟢 IEP OPEN")))</f>
        <v/>
      </c>
      <c r="I139" s="202">
        <f>IF(H139="","",MAX(0,H139-TODAY()))</f>
        <v/>
      </c>
      <c r="J139" s="202">
        <f>IF(I139="No","⚠️ Late Penalty Risk",IF(I139="Yes","✅ Enrolled","Check Status"))</f>
        <v/>
      </c>
      <c r="K139" s="187" t="n"/>
      <c r="L139" s="187" t="n"/>
    </row>
    <row r="140" ht="22" customHeight="1">
      <c r="A140" s="184" t="n"/>
      <c r="B140" s="184" t="n"/>
      <c r="C140" s="184" t="n"/>
      <c r="D140" s="202">
        <f>IF(C140="","",TEXT(DATE(YEAR(C140)+65,MONTH(C140),1),"MMMM YYYY"))</f>
        <v/>
      </c>
      <c r="E140" s="203">
        <f>IF(C140="","",DATE(YEAR(C140)+65,MONTH(C140)-3,1))</f>
        <v/>
      </c>
      <c r="F140" s="203">
        <f>IF(C140="","",DATE(YEAR(C140)+65,MONTH(C140)+4,0))</f>
        <v/>
      </c>
      <c r="G140" s="203">
        <f>IF(F140="","",MAX(0,F140-TODAY()))</f>
        <v/>
      </c>
      <c r="H140" s="203">
        <f>IF(E140="","",IF(TODAY()&gt;F140,"Closed",IF(TODAY()&lt;E140,"Upcoming","🟢 IEP OPEN")))</f>
        <v/>
      </c>
      <c r="I140" s="202">
        <f>IF(H140="","",MAX(0,H140-TODAY()))</f>
        <v/>
      </c>
      <c r="J140" s="202">
        <f>IF(I140="No","⚠️ Late Penalty Risk",IF(I140="Yes","✅ Enrolled","Check Status"))</f>
        <v/>
      </c>
      <c r="K140" s="184" t="n"/>
      <c r="L140" s="184" t="n"/>
    </row>
    <row r="141" ht="22" customHeight="1">
      <c r="A141" s="187" t="n"/>
      <c r="B141" s="187" t="n"/>
      <c r="C141" s="187" t="n"/>
      <c r="D141" s="202">
        <f>IF(C141="","",TEXT(DATE(YEAR(C141)+65,MONTH(C141),1),"MMMM YYYY"))</f>
        <v/>
      </c>
      <c r="E141" s="203">
        <f>IF(C141="","",DATE(YEAR(C141)+65,MONTH(C141)-3,1))</f>
        <v/>
      </c>
      <c r="F141" s="203">
        <f>IF(C141="","",DATE(YEAR(C141)+65,MONTH(C141)+4,0))</f>
        <v/>
      </c>
      <c r="G141" s="203">
        <f>IF(F141="","",MAX(0,F141-TODAY()))</f>
        <v/>
      </c>
      <c r="H141" s="203">
        <f>IF(E141="","",IF(TODAY()&gt;F141,"Closed",IF(TODAY()&lt;E141,"Upcoming","🟢 IEP OPEN")))</f>
        <v/>
      </c>
      <c r="I141" s="202">
        <f>IF(H141="","",MAX(0,H141-TODAY()))</f>
        <v/>
      </c>
      <c r="J141" s="202">
        <f>IF(I141="No","⚠️ Late Penalty Risk",IF(I141="Yes","✅ Enrolled","Check Status"))</f>
        <v/>
      </c>
      <c r="K141" s="187" t="n"/>
      <c r="L141" s="187" t="n"/>
    </row>
    <row r="142" ht="22" customHeight="1">
      <c r="A142" s="184" t="n"/>
      <c r="B142" s="184" t="n"/>
      <c r="C142" s="184" t="n"/>
      <c r="D142" s="202">
        <f>IF(C142="","",TEXT(DATE(YEAR(C142)+65,MONTH(C142),1),"MMMM YYYY"))</f>
        <v/>
      </c>
      <c r="E142" s="203">
        <f>IF(C142="","",DATE(YEAR(C142)+65,MONTH(C142)-3,1))</f>
        <v/>
      </c>
      <c r="F142" s="203">
        <f>IF(C142="","",DATE(YEAR(C142)+65,MONTH(C142)+4,0))</f>
        <v/>
      </c>
      <c r="G142" s="203">
        <f>IF(F142="","",MAX(0,F142-TODAY()))</f>
        <v/>
      </c>
      <c r="H142" s="203">
        <f>IF(E142="","",IF(TODAY()&gt;F142,"Closed",IF(TODAY()&lt;E142,"Upcoming","🟢 IEP OPEN")))</f>
        <v/>
      </c>
      <c r="I142" s="202">
        <f>IF(H142="","",MAX(0,H142-TODAY()))</f>
        <v/>
      </c>
      <c r="J142" s="202">
        <f>IF(I142="No","⚠️ Late Penalty Risk",IF(I142="Yes","✅ Enrolled","Check Status"))</f>
        <v/>
      </c>
      <c r="K142" s="184" t="n"/>
      <c r="L142" s="184" t="n"/>
    </row>
    <row r="143" ht="22" customHeight="1">
      <c r="A143" s="187" t="n"/>
      <c r="B143" s="187" t="n"/>
      <c r="C143" s="187" t="n"/>
      <c r="D143" s="202">
        <f>IF(C143="","",TEXT(DATE(YEAR(C143)+65,MONTH(C143),1),"MMMM YYYY"))</f>
        <v/>
      </c>
      <c r="E143" s="203">
        <f>IF(C143="","",DATE(YEAR(C143)+65,MONTH(C143)-3,1))</f>
        <v/>
      </c>
      <c r="F143" s="203">
        <f>IF(C143="","",DATE(YEAR(C143)+65,MONTH(C143)+4,0))</f>
        <v/>
      </c>
      <c r="G143" s="203">
        <f>IF(F143="","",MAX(0,F143-TODAY()))</f>
        <v/>
      </c>
      <c r="H143" s="203">
        <f>IF(E143="","",IF(TODAY()&gt;F143,"Closed",IF(TODAY()&lt;E143,"Upcoming","🟢 IEP OPEN")))</f>
        <v/>
      </c>
      <c r="I143" s="202">
        <f>IF(H143="","",MAX(0,H143-TODAY()))</f>
        <v/>
      </c>
      <c r="J143" s="202">
        <f>IF(I143="No","⚠️ Late Penalty Risk",IF(I143="Yes","✅ Enrolled","Check Status"))</f>
        <v/>
      </c>
      <c r="K143" s="187" t="n"/>
      <c r="L143" s="187" t="n"/>
    </row>
    <row r="144" ht="22" customHeight="1">
      <c r="A144" s="184" t="n"/>
      <c r="B144" s="184" t="n"/>
      <c r="C144" s="184" t="n"/>
      <c r="D144" s="202">
        <f>IF(C144="","",TEXT(DATE(YEAR(C144)+65,MONTH(C144),1),"MMMM YYYY"))</f>
        <v/>
      </c>
      <c r="E144" s="203">
        <f>IF(C144="","",DATE(YEAR(C144)+65,MONTH(C144)-3,1))</f>
        <v/>
      </c>
      <c r="F144" s="203">
        <f>IF(C144="","",DATE(YEAR(C144)+65,MONTH(C144)+4,0))</f>
        <v/>
      </c>
      <c r="G144" s="203">
        <f>IF(F144="","",MAX(0,F144-TODAY()))</f>
        <v/>
      </c>
      <c r="H144" s="203">
        <f>IF(E144="","",IF(TODAY()&gt;F144,"Closed",IF(TODAY()&lt;E144,"Upcoming","🟢 IEP OPEN")))</f>
        <v/>
      </c>
      <c r="I144" s="202">
        <f>IF(H144="","",MAX(0,H144-TODAY()))</f>
        <v/>
      </c>
      <c r="J144" s="202">
        <f>IF(I144="No","⚠️ Late Penalty Risk",IF(I144="Yes","✅ Enrolled","Check Status"))</f>
        <v/>
      </c>
      <c r="K144" s="184" t="n"/>
      <c r="L144" s="184" t="n"/>
    </row>
    <row r="145" ht="22" customHeight="1">
      <c r="A145" s="187" t="n"/>
      <c r="B145" s="187" t="n"/>
      <c r="C145" s="187" t="n"/>
      <c r="D145" s="202">
        <f>IF(C145="","",TEXT(DATE(YEAR(C145)+65,MONTH(C145),1),"MMMM YYYY"))</f>
        <v/>
      </c>
      <c r="E145" s="203">
        <f>IF(C145="","",DATE(YEAR(C145)+65,MONTH(C145)-3,1))</f>
        <v/>
      </c>
      <c r="F145" s="203">
        <f>IF(C145="","",DATE(YEAR(C145)+65,MONTH(C145)+4,0))</f>
        <v/>
      </c>
      <c r="G145" s="203">
        <f>IF(F145="","",MAX(0,F145-TODAY()))</f>
        <v/>
      </c>
      <c r="H145" s="203">
        <f>IF(E145="","",IF(TODAY()&gt;F145,"Closed",IF(TODAY()&lt;E145,"Upcoming","🟢 IEP OPEN")))</f>
        <v/>
      </c>
      <c r="I145" s="202">
        <f>IF(H145="","",MAX(0,H145-TODAY()))</f>
        <v/>
      </c>
      <c r="J145" s="202">
        <f>IF(I145="No","⚠️ Late Penalty Risk",IF(I145="Yes","✅ Enrolled","Check Status"))</f>
        <v/>
      </c>
      <c r="K145" s="187" t="n"/>
      <c r="L145" s="187" t="n"/>
    </row>
    <row r="146" ht="22" customHeight="1">
      <c r="A146" s="184" t="n"/>
      <c r="B146" s="184" t="n"/>
      <c r="C146" s="184" t="n"/>
      <c r="D146" s="202">
        <f>IF(C146="","",TEXT(DATE(YEAR(C146)+65,MONTH(C146),1),"MMMM YYYY"))</f>
        <v/>
      </c>
      <c r="E146" s="203">
        <f>IF(C146="","",DATE(YEAR(C146)+65,MONTH(C146)-3,1))</f>
        <v/>
      </c>
      <c r="F146" s="203">
        <f>IF(C146="","",DATE(YEAR(C146)+65,MONTH(C146)+4,0))</f>
        <v/>
      </c>
      <c r="G146" s="203">
        <f>IF(F146="","",MAX(0,F146-TODAY()))</f>
        <v/>
      </c>
      <c r="H146" s="203">
        <f>IF(E146="","",IF(TODAY()&gt;F146,"Closed",IF(TODAY()&lt;E146,"Upcoming","🟢 IEP OPEN")))</f>
        <v/>
      </c>
      <c r="I146" s="202">
        <f>IF(H146="","",MAX(0,H146-TODAY()))</f>
        <v/>
      </c>
      <c r="J146" s="202">
        <f>IF(I146="No","⚠️ Late Penalty Risk",IF(I146="Yes","✅ Enrolled","Check Status"))</f>
        <v/>
      </c>
      <c r="K146" s="184" t="n"/>
      <c r="L146" s="184" t="n"/>
    </row>
    <row r="147" ht="22" customHeight="1">
      <c r="A147" s="187" t="n"/>
      <c r="B147" s="187" t="n"/>
      <c r="C147" s="187" t="n"/>
      <c r="D147" s="202">
        <f>IF(C147="","",TEXT(DATE(YEAR(C147)+65,MONTH(C147),1),"MMMM YYYY"))</f>
        <v/>
      </c>
      <c r="E147" s="203">
        <f>IF(C147="","",DATE(YEAR(C147)+65,MONTH(C147)-3,1))</f>
        <v/>
      </c>
      <c r="F147" s="203">
        <f>IF(C147="","",DATE(YEAR(C147)+65,MONTH(C147)+4,0))</f>
        <v/>
      </c>
      <c r="G147" s="203">
        <f>IF(F147="","",MAX(0,F147-TODAY()))</f>
        <v/>
      </c>
      <c r="H147" s="203">
        <f>IF(E147="","",IF(TODAY()&gt;F147,"Closed",IF(TODAY()&lt;E147,"Upcoming","🟢 IEP OPEN")))</f>
        <v/>
      </c>
      <c r="I147" s="202">
        <f>IF(H147="","",MAX(0,H147-TODAY()))</f>
        <v/>
      </c>
      <c r="J147" s="202">
        <f>IF(I147="No","⚠️ Late Penalty Risk",IF(I147="Yes","✅ Enrolled","Check Status"))</f>
        <v/>
      </c>
      <c r="K147" s="187" t="n"/>
      <c r="L147" s="187" t="n"/>
    </row>
    <row r="148" ht="22" customHeight="1">
      <c r="A148" s="184" t="n"/>
      <c r="B148" s="184" t="n"/>
      <c r="C148" s="184" t="n"/>
      <c r="D148" s="202">
        <f>IF(C148="","",TEXT(DATE(YEAR(C148)+65,MONTH(C148),1),"MMMM YYYY"))</f>
        <v/>
      </c>
      <c r="E148" s="203">
        <f>IF(C148="","",DATE(YEAR(C148)+65,MONTH(C148)-3,1))</f>
        <v/>
      </c>
      <c r="F148" s="203">
        <f>IF(C148="","",DATE(YEAR(C148)+65,MONTH(C148)+4,0))</f>
        <v/>
      </c>
      <c r="G148" s="203">
        <f>IF(F148="","",MAX(0,F148-TODAY()))</f>
        <v/>
      </c>
      <c r="H148" s="203">
        <f>IF(E148="","",IF(TODAY()&gt;F148,"Closed",IF(TODAY()&lt;E148,"Upcoming","🟢 IEP OPEN")))</f>
        <v/>
      </c>
      <c r="I148" s="202">
        <f>IF(H148="","",MAX(0,H148-TODAY()))</f>
        <v/>
      </c>
      <c r="J148" s="202">
        <f>IF(I148="No","⚠️ Late Penalty Risk",IF(I148="Yes","✅ Enrolled","Check Status"))</f>
        <v/>
      </c>
      <c r="K148" s="184" t="n"/>
      <c r="L148" s="184" t="n"/>
    </row>
    <row r="149" ht="22" customHeight="1">
      <c r="A149" s="187" t="n"/>
      <c r="B149" s="187" t="n"/>
      <c r="C149" s="187" t="n"/>
      <c r="D149" s="202">
        <f>IF(C149="","",TEXT(DATE(YEAR(C149)+65,MONTH(C149),1),"MMMM YYYY"))</f>
        <v/>
      </c>
      <c r="E149" s="203">
        <f>IF(C149="","",DATE(YEAR(C149)+65,MONTH(C149)-3,1))</f>
        <v/>
      </c>
      <c r="F149" s="203">
        <f>IF(C149="","",DATE(YEAR(C149)+65,MONTH(C149)+4,0))</f>
        <v/>
      </c>
      <c r="G149" s="203">
        <f>IF(F149="","",MAX(0,F149-TODAY()))</f>
        <v/>
      </c>
      <c r="H149" s="203">
        <f>IF(E149="","",IF(TODAY()&gt;F149,"Closed",IF(TODAY()&lt;E149,"Upcoming","🟢 IEP OPEN")))</f>
        <v/>
      </c>
      <c r="I149" s="202">
        <f>IF(H149="","",MAX(0,H149-TODAY()))</f>
        <v/>
      </c>
      <c r="J149" s="202">
        <f>IF(I149="No","⚠️ Late Penalty Risk",IF(I149="Yes","✅ Enrolled","Check Status"))</f>
        <v/>
      </c>
      <c r="K149" s="187" t="n"/>
      <c r="L149" s="187" t="n"/>
    </row>
    <row r="150" ht="22" customHeight="1">
      <c r="A150" s="184" t="n"/>
      <c r="B150" s="184" t="n"/>
      <c r="C150" s="184" t="n"/>
      <c r="D150" s="202">
        <f>IF(C150="","",TEXT(DATE(YEAR(C150)+65,MONTH(C150),1),"MMMM YYYY"))</f>
        <v/>
      </c>
      <c r="E150" s="203">
        <f>IF(C150="","",DATE(YEAR(C150)+65,MONTH(C150)-3,1))</f>
        <v/>
      </c>
      <c r="F150" s="203">
        <f>IF(C150="","",DATE(YEAR(C150)+65,MONTH(C150)+4,0))</f>
        <v/>
      </c>
      <c r="G150" s="203">
        <f>IF(F150="","",MAX(0,F150-TODAY()))</f>
        <v/>
      </c>
      <c r="H150" s="203">
        <f>IF(E150="","",IF(TODAY()&gt;F150,"Closed",IF(TODAY()&lt;E150,"Upcoming","🟢 IEP OPEN")))</f>
        <v/>
      </c>
      <c r="I150" s="202">
        <f>IF(H150="","",MAX(0,H150-TODAY()))</f>
        <v/>
      </c>
      <c r="J150" s="202">
        <f>IF(I150="No","⚠️ Late Penalty Risk",IF(I150="Yes","✅ Enrolled","Check Status"))</f>
        <v/>
      </c>
      <c r="K150" s="184" t="n"/>
      <c r="L150" s="184" t="n"/>
    </row>
    <row r="151" ht="22" customHeight="1">
      <c r="A151" s="187" t="n"/>
      <c r="B151" s="187" t="n"/>
      <c r="C151" s="187" t="n"/>
      <c r="D151" s="202">
        <f>IF(C151="","",TEXT(DATE(YEAR(C151)+65,MONTH(C151),1),"MMMM YYYY"))</f>
        <v/>
      </c>
      <c r="E151" s="203">
        <f>IF(C151="","",DATE(YEAR(C151)+65,MONTH(C151)-3,1))</f>
        <v/>
      </c>
      <c r="F151" s="203">
        <f>IF(C151="","",DATE(YEAR(C151)+65,MONTH(C151)+4,0))</f>
        <v/>
      </c>
      <c r="G151" s="203">
        <f>IF(F151="","",MAX(0,F151-TODAY()))</f>
        <v/>
      </c>
      <c r="H151" s="203">
        <f>IF(E151="","",IF(TODAY()&gt;F151,"Closed",IF(TODAY()&lt;E151,"Upcoming","🟢 IEP OPEN")))</f>
        <v/>
      </c>
      <c r="I151" s="202">
        <f>IF(H151="","",MAX(0,H151-TODAY()))</f>
        <v/>
      </c>
      <c r="J151" s="202">
        <f>IF(I151="No","⚠️ Late Penalty Risk",IF(I151="Yes","✅ Enrolled","Check Status"))</f>
        <v/>
      </c>
      <c r="K151" s="187" t="n"/>
      <c r="L151" s="187" t="n"/>
    </row>
    <row r="152" ht="22" customHeight="1">
      <c r="A152" s="184" t="n"/>
      <c r="B152" s="184" t="n"/>
      <c r="C152" s="184" t="n"/>
      <c r="D152" s="202">
        <f>IF(C152="","",TEXT(DATE(YEAR(C152)+65,MONTH(C152),1),"MMMM YYYY"))</f>
        <v/>
      </c>
      <c r="E152" s="203">
        <f>IF(C152="","",DATE(YEAR(C152)+65,MONTH(C152)-3,1))</f>
        <v/>
      </c>
      <c r="F152" s="203">
        <f>IF(C152="","",DATE(YEAR(C152)+65,MONTH(C152)+4,0))</f>
        <v/>
      </c>
      <c r="G152" s="203">
        <f>IF(F152="","",MAX(0,F152-TODAY()))</f>
        <v/>
      </c>
      <c r="H152" s="203">
        <f>IF(E152="","",IF(TODAY()&gt;F152,"Closed",IF(TODAY()&lt;E152,"Upcoming","🟢 IEP OPEN")))</f>
        <v/>
      </c>
      <c r="I152" s="202">
        <f>IF(H152="","",MAX(0,H152-TODAY()))</f>
        <v/>
      </c>
      <c r="J152" s="202">
        <f>IF(I152="No","⚠️ Late Penalty Risk",IF(I152="Yes","✅ Enrolled","Check Status"))</f>
        <v/>
      </c>
      <c r="K152" s="184" t="n"/>
      <c r="L152" s="184" t="n"/>
    </row>
    <row r="153" ht="22" customHeight="1">
      <c r="A153" s="187" t="n"/>
      <c r="B153" s="187" t="n"/>
      <c r="C153" s="187" t="n"/>
      <c r="D153" s="202">
        <f>IF(C153="","",TEXT(DATE(YEAR(C153)+65,MONTH(C153),1),"MMMM YYYY"))</f>
        <v/>
      </c>
      <c r="E153" s="203">
        <f>IF(C153="","",DATE(YEAR(C153)+65,MONTH(C153)-3,1))</f>
        <v/>
      </c>
      <c r="F153" s="203">
        <f>IF(C153="","",DATE(YEAR(C153)+65,MONTH(C153)+4,0))</f>
        <v/>
      </c>
      <c r="G153" s="203">
        <f>IF(F153="","",MAX(0,F153-TODAY()))</f>
        <v/>
      </c>
      <c r="H153" s="203">
        <f>IF(E153="","",IF(TODAY()&gt;F153,"Closed",IF(TODAY()&lt;E153,"Upcoming","🟢 IEP OPEN")))</f>
        <v/>
      </c>
      <c r="I153" s="202">
        <f>IF(H153="","",MAX(0,H153-TODAY()))</f>
        <v/>
      </c>
      <c r="J153" s="202">
        <f>IF(I153="No","⚠️ Late Penalty Risk",IF(I153="Yes","✅ Enrolled","Check Status"))</f>
        <v/>
      </c>
      <c r="K153" s="187" t="n"/>
      <c r="L153" s="187" t="n"/>
    </row>
    <row r="154" ht="22" customHeight="1">
      <c r="A154" s="184" t="n"/>
      <c r="B154" s="184" t="n"/>
      <c r="C154" s="184" t="n"/>
      <c r="D154" s="202">
        <f>IF(C154="","",TEXT(DATE(YEAR(C154)+65,MONTH(C154),1),"MMMM YYYY"))</f>
        <v/>
      </c>
      <c r="E154" s="203">
        <f>IF(C154="","",DATE(YEAR(C154)+65,MONTH(C154)-3,1))</f>
        <v/>
      </c>
      <c r="F154" s="203">
        <f>IF(C154="","",DATE(YEAR(C154)+65,MONTH(C154)+4,0))</f>
        <v/>
      </c>
      <c r="G154" s="203">
        <f>IF(F154="","",MAX(0,F154-TODAY()))</f>
        <v/>
      </c>
      <c r="H154" s="203">
        <f>IF(E154="","",IF(TODAY()&gt;F154,"Closed",IF(TODAY()&lt;E154,"Upcoming","🟢 IEP OPEN")))</f>
        <v/>
      </c>
      <c r="I154" s="202">
        <f>IF(H154="","",MAX(0,H154-TODAY()))</f>
        <v/>
      </c>
      <c r="J154" s="202">
        <f>IF(I154="No","⚠️ Late Penalty Risk",IF(I154="Yes","✅ Enrolled","Check Status"))</f>
        <v/>
      </c>
      <c r="K154" s="184" t="n"/>
      <c r="L154" s="184" t="n"/>
    </row>
    <row r="155" ht="22" customHeight="1">
      <c r="A155" s="187" t="n"/>
      <c r="B155" s="187" t="n"/>
      <c r="C155" s="187" t="n"/>
      <c r="D155" s="202">
        <f>IF(C155="","",TEXT(DATE(YEAR(C155)+65,MONTH(C155),1),"MMMM YYYY"))</f>
        <v/>
      </c>
      <c r="E155" s="203">
        <f>IF(C155="","",DATE(YEAR(C155)+65,MONTH(C155)-3,1))</f>
        <v/>
      </c>
      <c r="F155" s="203">
        <f>IF(C155="","",DATE(YEAR(C155)+65,MONTH(C155)+4,0))</f>
        <v/>
      </c>
      <c r="G155" s="203">
        <f>IF(F155="","",MAX(0,F155-TODAY()))</f>
        <v/>
      </c>
      <c r="H155" s="203">
        <f>IF(E155="","",IF(TODAY()&gt;F155,"Closed",IF(TODAY()&lt;E155,"Upcoming","🟢 IEP OPEN")))</f>
        <v/>
      </c>
      <c r="I155" s="202">
        <f>IF(H155="","",MAX(0,H155-TODAY()))</f>
        <v/>
      </c>
      <c r="J155" s="202">
        <f>IF(I155="No","⚠️ Late Penalty Risk",IF(I155="Yes","✅ Enrolled","Check Status"))</f>
        <v/>
      </c>
      <c r="K155" s="187" t="n"/>
      <c r="L155" s="187" t="n"/>
    </row>
    <row r="156" ht="22" customHeight="1">
      <c r="A156" s="184" t="n"/>
      <c r="B156" s="184" t="n"/>
      <c r="C156" s="184" t="n"/>
      <c r="D156" s="202">
        <f>IF(C156="","",TEXT(DATE(YEAR(C156)+65,MONTH(C156),1),"MMMM YYYY"))</f>
        <v/>
      </c>
      <c r="E156" s="203">
        <f>IF(C156="","",DATE(YEAR(C156)+65,MONTH(C156)-3,1))</f>
        <v/>
      </c>
      <c r="F156" s="203">
        <f>IF(C156="","",DATE(YEAR(C156)+65,MONTH(C156)+4,0))</f>
        <v/>
      </c>
      <c r="G156" s="203">
        <f>IF(F156="","",MAX(0,F156-TODAY()))</f>
        <v/>
      </c>
      <c r="H156" s="203">
        <f>IF(E156="","",IF(TODAY()&gt;F156,"Closed",IF(TODAY()&lt;E156,"Upcoming","🟢 IEP OPEN")))</f>
        <v/>
      </c>
      <c r="I156" s="202">
        <f>IF(H156="","",MAX(0,H156-TODAY()))</f>
        <v/>
      </c>
      <c r="J156" s="202">
        <f>IF(I156="No","⚠️ Late Penalty Risk",IF(I156="Yes","✅ Enrolled","Check Status"))</f>
        <v/>
      </c>
      <c r="K156" s="184" t="n"/>
      <c r="L156" s="184" t="n"/>
    </row>
    <row r="157" ht="22" customHeight="1">
      <c r="A157" s="187" t="n"/>
      <c r="B157" s="187" t="n"/>
      <c r="C157" s="187" t="n"/>
      <c r="D157" s="202">
        <f>IF(C157="","",TEXT(DATE(YEAR(C157)+65,MONTH(C157),1),"MMMM YYYY"))</f>
        <v/>
      </c>
      <c r="E157" s="203">
        <f>IF(C157="","",DATE(YEAR(C157)+65,MONTH(C157)-3,1))</f>
        <v/>
      </c>
      <c r="F157" s="203">
        <f>IF(C157="","",DATE(YEAR(C157)+65,MONTH(C157)+4,0))</f>
        <v/>
      </c>
      <c r="G157" s="203">
        <f>IF(F157="","",MAX(0,F157-TODAY()))</f>
        <v/>
      </c>
      <c r="H157" s="203">
        <f>IF(E157="","",IF(TODAY()&gt;F157,"Closed",IF(TODAY()&lt;E157,"Upcoming","🟢 IEP OPEN")))</f>
        <v/>
      </c>
      <c r="I157" s="202">
        <f>IF(H157="","",MAX(0,H157-TODAY()))</f>
        <v/>
      </c>
      <c r="J157" s="202">
        <f>IF(I157="No","⚠️ Late Penalty Risk",IF(I157="Yes","✅ Enrolled","Check Status"))</f>
        <v/>
      </c>
      <c r="K157" s="187" t="n"/>
      <c r="L157" s="187" t="n"/>
    </row>
    <row r="158" ht="22" customHeight="1">
      <c r="A158" s="184" t="n"/>
      <c r="B158" s="184" t="n"/>
      <c r="C158" s="184" t="n"/>
      <c r="D158" s="202">
        <f>IF(C158="","",TEXT(DATE(YEAR(C158)+65,MONTH(C158),1),"MMMM YYYY"))</f>
        <v/>
      </c>
      <c r="E158" s="203">
        <f>IF(C158="","",DATE(YEAR(C158)+65,MONTH(C158)-3,1))</f>
        <v/>
      </c>
      <c r="F158" s="203">
        <f>IF(C158="","",DATE(YEAR(C158)+65,MONTH(C158)+4,0))</f>
        <v/>
      </c>
      <c r="G158" s="203">
        <f>IF(F158="","",MAX(0,F158-TODAY()))</f>
        <v/>
      </c>
      <c r="H158" s="203">
        <f>IF(E158="","",IF(TODAY()&gt;F158,"Closed",IF(TODAY()&lt;E158,"Upcoming","🟢 IEP OPEN")))</f>
        <v/>
      </c>
      <c r="I158" s="202">
        <f>IF(H158="","",MAX(0,H158-TODAY()))</f>
        <v/>
      </c>
      <c r="J158" s="202">
        <f>IF(I158="No","⚠️ Late Penalty Risk",IF(I158="Yes","✅ Enrolled","Check Status"))</f>
        <v/>
      </c>
      <c r="K158" s="184" t="n"/>
      <c r="L158" s="184" t="n"/>
    </row>
    <row r="159" ht="22" customHeight="1">
      <c r="A159" s="187" t="n"/>
      <c r="B159" s="187" t="n"/>
      <c r="C159" s="187" t="n"/>
      <c r="D159" s="202">
        <f>IF(C159="","",TEXT(DATE(YEAR(C159)+65,MONTH(C159),1),"MMMM YYYY"))</f>
        <v/>
      </c>
      <c r="E159" s="203">
        <f>IF(C159="","",DATE(YEAR(C159)+65,MONTH(C159)-3,1))</f>
        <v/>
      </c>
      <c r="F159" s="203">
        <f>IF(C159="","",DATE(YEAR(C159)+65,MONTH(C159)+4,0))</f>
        <v/>
      </c>
      <c r="G159" s="203">
        <f>IF(F159="","",MAX(0,F159-TODAY()))</f>
        <v/>
      </c>
      <c r="H159" s="203">
        <f>IF(E159="","",IF(TODAY()&gt;F159,"Closed",IF(TODAY()&lt;E159,"Upcoming","🟢 IEP OPEN")))</f>
        <v/>
      </c>
      <c r="I159" s="202">
        <f>IF(H159="","",MAX(0,H159-TODAY()))</f>
        <v/>
      </c>
      <c r="J159" s="202">
        <f>IF(I159="No","⚠️ Late Penalty Risk",IF(I159="Yes","✅ Enrolled","Check Status"))</f>
        <v/>
      </c>
      <c r="K159" s="187" t="n"/>
      <c r="L159" s="187" t="n"/>
    </row>
    <row r="160" ht="22" customHeight="1">
      <c r="A160" s="184" t="n"/>
      <c r="B160" s="184" t="n"/>
      <c r="C160" s="184" t="n"/>
      <c r="D160" s="202">
        <f>IF(C160="","",TEXT(DATE(YEAR(C160)+65,MONTH(C160),1),"MMMM YYYY"))</f>
        <v/>
      </c>
      <c r="E160" s="203">
        <f>IF(C160="","",DATE(YEAR(C160)+65,MONTH(C160)-3,1))</f>
        <v/>
      </c>
      <c r="F160" s="203">
        <f>IF(C160="","",DATE(YEAR(C160)+65,MONTH(C160)+4,0))</f>
        <v/>
      </c>
      <c r="G160" s="203">
        <f>IF(F160="","",MAX(0,F160-TODAY()))</f>
        <v/>
      </c>
      <c r="H160" s="203">
        <f>IF(E160="","",IF(TODAY()&gt;F160,"Closed",IF(TODAY()&lt;E160,"Upcoming","🟢 IEP OPEN")))</f>
        <v/>
      </c>
      <c r="I160" s="202">
        <f>IF(H160="","",MAX(0,H160-TODAY()))</f>
        <v/>
      </c>
      <c r="J160" s="202">
        <f>IF(I160="No","⚠️ Late Penalty Risk",IF(I160="Yes","✅ Enrolled","Check Status"))</f>
        <v/>
      </c>
      <c r="K160" s="184" t="n"/>
      <c r="L160" s="184" t="n"/>
    </row>
    <row r="161" ht="22" customHeight="1">
      <c r="A161" s="187" t="n"/>
      <c r="B161" s="187" t="n"/>
      <c r="C161" s="187" t="n"/>
      <c r="D161" s="202">
        <f>IF(C161="","",TEXT(DATE(YEAR(C161)+65,MONTH(C161),1),"MMMM YYYY"))</f>
        <v/>
      </c>
      <c r="E161" s="203">
        <f>IF(C161="","",DATE(YEAR(C161)+65,MONTH(C161)-3,1))</f>
        <v/>
      </c>
      <c r="F161" s="203">
        <f>IF(C161="","",DATE(YEAR(C161)+65,MONTH(C161)+4,0))</f>
        <v/>
      </c>
      <c r="G161" s="203">
        <f>IF(F161="","",MAX(0,F161-TODAY()))</f>
        <v/>
      </c>
      <c r="H161" s="203">
        <f>IF(E161="","",IF(TODAY()&gt;F161,"Closed",IF(TODAY()&lt;E161,"Upcoming","🟢 IEP OPEN")))</f>
        <v/>
      </c>
      <c r="I161" s="202">
        <f>IF(H161="","",MAX(0,H161-TODAY()))</f>
        <v/>
      </c>
      <c r="J161" s="202">
        <f>IF(I161="No","⚠️ Late Penalty Risk",IF(I161="Yes","✅ Enrolled","Check Status"))</f>
        <v/>
      </c>
      <c r="K161" s="187" t="n"/>
      <c r="L161" s="187" t="n"/>
    </row>
    <row r="162" ht="22" customHeight="1">
      <c r="A162" s="184" t="n"/>
      <c r="B162" s="184" t="n"/>
      <c r="C162" s="184" t="n"/>
      <c r="D162" s="202">
        <f>IF(C162="","",TEXT(DATE(YEAR(C162)+65,MONTH(C162),1),"MMMM YYYY"))</f>
        <v/>
      </c>
      <c r="E162" s="203">
        <f>IF(C162="","",DATE(YEAR(C162)+65,MONTH(C162)-3,1))</f>
        <v/>
      </c>
      <c r="F162" s="203">
        <f>IF(C162="","",DATE(YEAR(C162)+65,MONTH(C162)+4,0))</f>
        <v/>
      </c>
      <c r="G162" s="202">
        <f>IF(F162="","",MAX(0,F162-TODAY()))</f>
        <v/>
      </c>
      <c r="H162" s="202">
        <f>IF(E162="","",IF(TODAY()&gt;F162,"Closed",IF(TODAY()&lt;E162,"Upcoming","🟢 IEP OPEN")))</f>
        <v/>
      </c>
      <c r="I162" s="184" t="n"/>
      <c r="J162" s="202">
        <f>IF(I162="No","⚠️ Late Penalty Risk",IF(I162="Yes","✅ Enrolled","Check Status"))</f>
        <v/>
      </c>
      <c r="K162" s="184" t="n"/>
      <c r="L162" s="184" t="n"/>
    </row>
    <row r="163" ht="22" customHeight="1">
      <c r="A163" s="187" t="n"/>
      <c r="B163" s="187" t="n"/>
      <c r="C163" s="187" t="n"/>
      <c r="D163" s="202">
        <f>IF(C163="","",TEXT(DATE(YEAR(C163)+65,MONTH(C163),1),"MMMM YYYY"))</f>
        <v/>
      </c>
      <c r="E163" s="203">
        <f>IF(C163="","",DATE(YEAR(C163)+65,MONTH(C163)-3,1))</f>
        <v/>
      </c>
      <c r="F163" s="203">
        <f>IF(C163="","",DATE(YEAR(C163)+65,MONTH(C163)+4,0))</f>
        <v/>
      </c>
      <c r="G163" s="202">
        <f>IF(F163="","",MAX(0,F163-TODAY()))</f>
        <v/>
      </c>
      <c r="H163" s="202">
        <f>IF(E163="","",IF(TODAY()&gt;F163,"Closed",IF(TODAY()&lt;E163,"Upcoming","🟢 IEP OPEN")))</f>
        <v/>
      </c>
      <c r="I163" s="187" t="n"/>
      <c r="J163" s="202">
        <f>IF(I163="No","⚠️ Late Penalty Risk",IF(I163="Yes","✅ Enrolled","Check Status"))</f>
        <v/>
      </c>
      <c r="K163" s="187" t="n"/>
      <c r="L163" s="187" t="n"/>
    </row>
    <row r="164" ht="22" customHeight="1">
      <c r="A164" s="184" t="n"/>
      <c r="B164" s="184" t="n"/>
      <c r="C164" s="184" t="n"/>
      <c r="D164" s="202">
        <f>IF(C164="","",TEXT(DATE(YEAR(C164)+65,MONTH(C164),1),"MMMM YYYY"))</f>
        <v/>
      </c>
      <c r="E164" s="203">
        <f>IF(C164="","",DATE(YEAR(C164)+65,MONTH(C164)-3,1))</f>
        <v/>
      </c>
      <c r="F164" s="203">
        <f>IF(C164="","",DATE(YEAR(C164)+65,MONTH(C164)+4,0))</f>
        <v/>
      </c>
      <c r="G164" s="202">
        <f>IF(F164="","",MAX(0,F164-TODAY()))</f>
        <v/>
      </c>
      <c r="H164" s="202">
        <f>IF(E164="","",IF(TODAY()&gt;F164,"Closed",IF(TODAY()&lt;E164,"Upcoming","🟢 IEP OPEN")))</f>
        <v/>
      </c>
      <c r="I164" s="184" t="n"/>
      <c r="J164" s="202">
        <f>IF(I164="No","⚠️ Late Penalty Risk",IF(I164="Yes","✅ Enrolled","Check Status"))</f>
        <v/>
      </c>
      <c r="K164" s="184" t="n"/>
      <c r="L164" s="184" t="n"/>
    </row>
    <row r="165" ht="22" customHeight="1">
      <c r="A165" s="187" t="n"/>
      <c r="B165" s="187" t="n"/>
      <c r="C165" s="187" t="n"/>
      <c r="D165" s="202">
        <f>IF(C165="","",TEXT(DATE(YEAR(C165)+65,MONTH(C165),1),"MMMM YYYY"))</f>
        <v/>
      </c>
      <c r="E165" s="203">
        <f>IF(C165="","",DATE(YEAR(C165)+65,MONTH(C165)-3,1))</f>
        <v/>
      </c>
      <c r="F165" s="203">
        <f>IF(C165="","",DATE(YEAR(C165)+65,MONTH(C165)+4,0))</f>
        <v/>
      </c>
      <c r="G165" s="202">
        <f>IF(F165="","",MAX(0,F165-TODAY()))</f>
        <v/>
      </c>
      <c r="H165" s="202">
        <f>IF(E165="","",IF(TODAY()&gt;F165,"Closed",IF(TODAY()&lt;E165,"Upcoming","🟢 IEP OPEN")))</f>
        <v/>
      </c>
      <c r="I165" s="187" t="n"/>
      <c r="J165" s="202">
        <f>IF(I165="No","⚠️ Late Penalty Risk",IF(I165="Yes","✅ Enrolled","Check Status"))</f>
        <v/>
      </c>
      <c r="K165" s="187" t="n"/>
      <c r="L165" s="187" t="n"/>
    </row>
    <row r="166" ht="22" customHeight="1">
      <c r="A166" s="184" t="n"/>
      <c r="B166" s="184" t="n"/>
      <c r="C166" s="184" t="n"/>
      <c r="D166" s="202">
        <f>IF(C166="","",TEXT(DATE(YEAR(C166)+65,MONTH(C166),1),"MMMM YYYY"))</f>
        <v/>
      </c>
      <c r="E166" s="203">
        <f>IF(C166="","",DATE(YEAR(C166)+65,MONTH(C166)-3,1))</f>
        <v/>
      </c>
      <c r="F166" s="203">
        <f>IF(C166="","",DATE(YEAR(C166)+65,MONTH(C166)+4,0))</f>
        <v/>
      </c>
      <c r="G166" s="202">
        <f>IF(F166="","",MAX(0,F166-TODAY()))</f>
        <v/>
      </c>
      <c r="H166" s="202">
        <f>IF(E166="","",IF(TODAY()&gt;F166,"Closed",IF(TODAY()&lt;E166,"Upcoming","🟢 IEP OPEN")))</f>
        <v/>
      </c>
      <c r="I166" s="184" t="n"/>
      <c r="J166" s="202">
        <f>IF(I166="No","⚠️ Late Penalty Risk",IF(I166="Yes","✅ Enrolled","Check Status"))</f>
        <v/>
      </c>
      <c r="K166" s="184" t="n"/>
      <c r="L166" s="184" t="n"/>
    </row>
    <row r="167" ht="22" customHeight="1">
      <c r="A167" s="187" t="n"/>
      <c r="B167" s="187" t="n"/>
      <c r="C167" s="187" t="n"/>
      <c r="D167" s="202">
        <f>IF(C167="","",TEXT(DATE(YEAR(C167)+65,MONTH(C167),1),"MMMM YYYY"))</f>
        <v/>
      </c>
      <c r="E167" s="203">
        <f>IF(C167="","",DATE(YEAR(C167)+65,MONTH(C167)-3,1))</f>
        <v/>
      </c>
      <c r="F167" s="203">
        <f>IF(C167="","",DATE(YEAR(C167)+65,MONTH(C167)+4,0))</f>
        <v/>
      </c>
      <c r="G167" s="202">
        <f>IF(F167="","",MAX(0,F167-TODAY()))</f>
        <v/>
      </c>
      <c r="H167" s="202">
        <f>IF(E167="","",IF(TODAY()&gt;F167,"Closed",IF(TODAY()&lt;E167,"Upcoming","🟢 IEP OPEN")))</f>
        <v/>
      </c>
      <c r="I167" s="187" t="n"/>
      <c r="J167" s="202">
        <f>IF(I167="No","⚠️ Late Penalty Risk",IF(I167="Yes","✅ Enrolled","Check Status"))</f>
        <v/>
      </c>
      <c r="K167" s="187" t="n"/>
      <c r="L167" s="187" t="n"/>
    </row>
    <row r="168" ht="22" customHeight="1">
      <c r="A168" s="184" t="n"/>
      <c r="B168" s="184" t="n"/>
      <c r="C168" s="184" t="n"/>
      <c r="D168" s="202">
        <f>IF(C168="","",TEXT(DATE(YEAR(C168)+65,MONTH(C168),1),"MMMM YYYY"))</f>
        <v/>
      </c>
      <c r="E168" s="203">
        <f>IF(C168="","",DATE(YEAR(C168)+65,MONTH(C168)-3,1))</f>
        <v/>
      </c>
      <c r="F168" s="203">
        <f>IF(C168="","",DATE(YEAR(C168)+65,MONTH(C168)+4,0))</f>
        <v/>
      </c>
      <c r="G168" s="202">
        <f>IF(F168="","",MAX(0,F168-TODAY()))</f>
        <v/>
      </c>
      <c r="H168" s="202">
        <f>IF(E168="","",IF(TODAY()&gt;F168,"Closed",IF(TODAY()&lt;E168,"Upcoming","🟢 IEP OPEN")))</f>
        <v/>
      </c>
      <c r="I168" s="184" t="n"/>
      <c r="J168" s="202">
        <f>IF(I168="No","⚠️ Late Penalty Risk",IF(I168="Yes","✅ Enrolled","Check Status"))</f>
        <v/>
      </c>
      <c r="K168" s="184" t="n"/>
      <c r="L168" s="184" t="n"/>
    </row>
    <row r="169" ht="22" customHeight="1">
      <c r="A169" s="187" t="n"/>
      <c r="B169" s="187" t="n"/>
      <c r="C169" s="187" t="n"/>
      <c r="D169" s="202">
        <f>IF(C169="","",TEXT(DATE(YEAR(C169)+65,MONTH(C169),1),"MMMM YYYY"))</f>
        <v/>
      </c>
      <c r="E169" s="203">
        <f>IF(C169="","",DATE(YEAR(C169)+65,MONTH(C169)-3,1))</f>
        <v/>
      </c>
      <c r="F169" s="203">
        <f>IF(C169="","",DATE(YEAR(C169)+65,MONTH(C169)+4,0))</f>
        <v/>
      </c>
      <c r="G169" s="202">
        <f>IF(F169="","",MAX(0,F169-TODAY()))</f>
        <v/>
      </c>
      <c r="H169" s="202">
        <f>IF(E169="","",IF(TODAY()&gt;F169,"Closed",IF(TODAY()&lt;E169,"Upcoming","🟢 IEP OPEN")))</f>
        <v/>
      </c>
      <c r="I169" s="187" t="n"/>
      <c r="J169" s="202">
        <f>IF(I169="No","⚠️ Late Penalty Risk",IF(I169="Yes","✅ Enrolled","Check Status"))</f>
        <v/>
      </c>
      <c r="K169" s="187" t="n"/>
      <c r="L169" s="187" t="n"/>
    </row>
    <row r="170" ht="22" customHeight="1">
      <c r="A170" s="184" t="n"/>
      <c r="B170" s="184" t="n"/>
      <c r="C170" s="184" t="n"/>
      <c r="D170" s="202">
        <f>IF(C170="","",TEXT(DATE(YEAR(C170)+65,MONTH(C170),1),"MMMM YYYY"))</f>
        <v/>
      </c>
      <c r="E170" s="203">
        <f>IF(C170="","",DATE(YEAR(C170)+65,MONTH(C170)-3,1))</f>
        <v/>
      </c>
      <c r="F170" s="203">
        <f>IF(C170="","",DATE(YEAR(C170)+65,MONTH(C170)+4,0))</f>
        <v/>
      </c>
      <c r="G170" s="202">
        <f>IF(F170="","",MAX(0,F170-TODAY()))</f>
        <v/>
      </c>
      <c r="H170" s="202">
        <f>IF(E170="","",IF(TODAY()&gt;F170,"Closed",IF(TODAY()&lt;E170,"Upcoming","🟢 IEP OPEN")))</f>
        <v/>
      </c>
      <c r="I170" s="184" t="n"/>
      <c r="J170" s="202">
        <f>IF(I170="No","⚠️ Late Penalty Risk",IF(I170="Yes","✅ Enrolled","Check Status"))</f>
        <v/>
      </c>
      <c r="K170" s="184" t="n"/>
      <c r="L170" s="184" t="n"/>
    </row>
    <row r="171" ht="22" customHeight="1">
      <c r="A171" s="187" t="n"/>
      <c r="B171" s="187" t="n"/>
      <c r="C171" s="187" t="n"/>
      <c r="D171" s="202">
        <f>IF(C171="","",TEXT(DATE(YEAR(C171)+65,MONTH(C171),1),"MMMM YYYY"))</f>
        <v/>
      </c>
      <c r="E171" s="203">
        <f>IF(C171="","",DATE(YEAR(C171)+65,MONTH(C171)-3,1))</f>
        <v/>
      </c>
      <c r="F171" s="203">
        <f>IF(C171="","",DATE(YEAR(C171)+65,MONTH(C171)+4,0))</f>
        <v/>
      </c>
      <c r="G171" s="202">
        <f>IF(F171="","",MAX(0,F171-TODAY()))</f>
        <v/>
      </c>
      <c r="H171" s="202">
        <f>IF(E171="","",IF(TODAY()&gt;F171,"Closed",IF(TODAY()&lt;E171,"Upcoming","🟢 IEP OPEN")))</f>
        <v/>
      </c>
      <c r="I171" s="187" t="n"/>
      <c r="J171" s="202">
        <f>IF(I171="No","⚠️ Late Penalty Risk",IF(I171="Yes","✅ Enrolled","Check Status"))</f>
        <v/>
      </c>
      <c r="K171" s="187" t="n"/>
      <c r="L171" s="187" t="n"/>
    </row>
    <row r="172" ht="22" customHeight="1">
      <c r="A172" s="184" t="n"/>
      <c r="B172" s="184" t="n"/>
      <c r="C172" s="184" t="n"/>
      <c r="D172" s="202">
        <f>IF(C172="","",TEXT(DATE(YEAR(C172)+65,MONTH(C172),1),"MMMM YYYY"))</f>
        <v/>
      </c>
      <c r="E172" s="203">
        <f>IF(C172="","",DATE(YEAR(C172)+65,MONTH(C172)-3,1))</f>
        <v/>
      </c>
      <c r="F172" s="203">
        <f>IF(C172="","",DATE(YEAR(C172)+65,MONTH(C172)+4,0))</f>
        <v/>
      </c>
      <c r="G172" s="202">
        <f>IF(F172="","",MAX(0,F172-TODAY()))</f>
        <v/>
      </c>
      <c r="H172" s="202">
        <f>IF(E172="","",IF(TODAY()&gt;F172,"Closed",IF(TODAY()&lt;E172,"Upcoming","🟢 IEP OPEN")))</f>
        <v/>
      </c>
      <c r="I172" s="184" t="n"/>
      <c r="J172" s="202">
        <f>IF(I172="No","⚠️ Late Penalty Risk",IF(I172="Yes","✅ Enrolled","Check Status"))</f>
        <v/>
      </c>
      <c r="K172" s="184" t="n"/>
      <c r="L172" s="184" t="n"/>
    </row>
    <row r="173" ht="22" customHeight="1">
      <c r="A173" s="187" t="n"/>
      <c r="B173" s="187" t="n"/>
      <c r="C173" s="187" t="n"/>
      <c r="D173" s="202">
        <f>IF(C173="","",TEXT(DATE(YEAR(C173)+65,MONTH(C173),1),"MMMM YYYY"))</f>
        <v/>
      </c>
      <c r="E173" s="203">
        <f>IF(C173="","",DATE(YEAR(C173)+65,MONTH(C173)-3,1))</f>
        <v/>
      </c>
      <c r="F173" s="203">
        <f>IF(C173="","",DATE(YEAR(C173)+65,MONTH(C173)+4,0))</f>
        <v/>
      </c>
      <c r="G173" s="202">
        <f>IF(F173="","",MAX(0,F173-TODAY()))</f>
        <v/>
      </c>
      <c r="H173" s="202">
        <f>IF(E173="","",IF(TODAY()&gt;F173,"Closed",IF(TODAY()&lt;E173,"Upcoming","🟢 IEP OPEN")))</f>
        <v/>
      </c>
      <c r="I173" s="187" t="n"/>
      <c r="J173" s="202">
        <f>IF(I173="No","⚠️ Late Penalty Risk",IF(I173="Yes","✅ Enrolled","Check Status"))</f>
        <v/>
      </c>
      <c r="K173" s="187" t="n"/>
      <c r="L173" s="187" t="n"/>
    </row>
    <row r="174" ht="22" customHeight="1">
      <c r="A174" s="184" t="n"/>
      <c r="B174" s="184" t="n"/>
      <c r="C174" s="184" t="n"/>
      <c r="D174" s="202">
        <f>IF(C174="","",TEXT(DATE(YEAR(C174)+65,MONTH(C174),1),"MMMM YYYY"))</f>
        <v/>
      </c>
      <c r="E174" s="203">
        <f>IF(C174="","",DATE(YEAR(C174)+65,MONTH(C174)-3,1))</f>
        <v/>
      </c>
      <c r="F174" s="203">
        <f>IF(C174="","",DATE(YEAR(C174)+65,MONTH(C174)+4,0))</f>
        <v/>
      </c>
      <c r="G174" s="202">
        <f>IF(F174="","",MAX(0,F174-TODAY()))</f>
        <v/>
      </c>
      <c r="H174" s="202">
        <f>IF(E174="","",IF(TODAY()&gt;F174,"Closed",IF(TODAY()&lt;E174,"Upcoming","🟢 IEP OPEN")))</f>
        <v/>
      </c>
      <c r="I174" s="184" t="n"/>
      <c r="J174" s="202">
        <f>IF(I174="No","⚠️ Late Penalty Risk",IF(I174="Yes","✅ Enrolled","Check Status"))</f>
        <v/>
      </c>
      <c r="K174" s="184" t="n"/>
      <c r="L174" s="184" t="n"/>
    </row>
    <row r="175" ht="22" customHeight="1">
      <c r="A175" s="187" t="n"/>
      <c r="B175" s="187" t="n"/>
      <c r="C175" s="187" t="n"/>
      <c r="D175" s="202">
        <f>IF(C175="","",TEXT(DATE(YEAR(C175)+65,MONTH(C175),1),"MMMM YYYY"))</f>
        <v/>
      </c>
      <c r="E175" s="203">
        <f>IF(C175="","",DATE(YEAR(C175)+65,MONTH(C175)-3,1))</f>
        <v/>
      </c>
      <c r="F175" s="203">
        <f>IF(C175="","",DATE(YEAR(C175)+65,MONTH(C175)+4,0))</f>
        <v/>
      </c>
      <c r="G175" s="202">
        <f>IF(F175="","",MAX(0,F175-TODAY()))</f>
        <v/>
      </c>
      <c r="H175" s="202">
        <f>IF(E175="","",IF(TODAY()&gt;F175,"Closed",IF(TODAY()&lt;E175,"Upcoming","🟢 IEP OPEN")))</f>
        <v/>
      </c>
      <c r="I175" s="187" t="n"/>
      <c r="J175" s="202">
        <f>IF(I175="No","⚠️ Late Penalty Risk",IF(I175="Yes","✅ Enrolled","Check Status"))</f>
        <v/>
      </c>
      <c r="K175" s="187" t="n"/>
      <c r="L175" s="187" t="n"/>
    </row>
    <row r="176" ht="22" customHeight="1">
      <c r="A176" s="184" t="n"/>
      <c r="B176" s="184" t="n"/>
      <c r="C176" s="184" t="n"/>
      <c r="D176" s="202">
        <f>IF(C176="","",TEXT(DATE(YEAR(C176)+65,MONTH(C176),1),"MMMM YYYY"))</f>
        <v/>
      </c>
      <c r="E176" s="203">
        <f>IF(C176="","",DATE(YEAR(C176)+65,MONTH(C176)-3,1))</f>
        <v/>
      </c>
      <c r="F176" s="203">
        <f>IF(C176="","",DATE(YEAR(C176)+65,MONTH(C176)+4,0))</f>
        <v/>
      </c>
      <c r="G176" s="202">
        <f>IF(F176="","",MAX(0,F176-TODAY()))</f>
        <v/>
      </c>
      <c r="H176" s="202">
        <f>IF(E176="","",IF(TODAY()&gt;F176,"Closed",IF(TODAY()&lt;E176,"Upcoming","🟢 IEP OPEN")))</f>
        <v/>
      </c>
      <c r="I176" s="184" t="n"/>
      <c r="J176" s="202">
        <f>IF(I176="No","⚠️ Late Penalty Risk",IF(I176="Yes","✅ Enrolled","Check Status"))</f>
        <v/>
      </c>
      <c r="K176" s="184" t="n"/>
      <c r="L176" s="184" t="n"/>
    </row>
    <row r="177" ht="22" customHeight="1">
      <c r="A177" s="187" t="n"/>
      <c r="B177" s="187" t="n"/>
      <c r="C177" s="187" t="n"/>
      <c r="D177" s="202">
        <f>IF(C177="","",TEXT(DATE(YEAR(C177)+65,MONTH(C177),1),"MMMM YYYY"))</f>
        <v/>
      </c>
      <c r="E177" s="203">
        <f>IF(C177="","",DATE(YEAR(C177)+65,MONTH(C177)-3,1))</f>
        <v/>
      </c>
      <c r="F177" s="203">
        <f>IF(C177="","",DATE(YEAR(C177)+65,MONTH(C177)+4,0))</f>
        <v/>
      </c>
      <c r="G177" s="202">
        <f>IF(F177="","",MAX(0,F177-TODAY()))</f>
        <v/>
      </c>
      <c r="H177" s="202">
        <f>IF(E177="","",IF(TODAY()&gt;F177,"Closed",IF(TODAY()&lt;E177,"Upcoming","🟢 IEP OPEN")))</f>
        <v/>
      </c>
      <c r="I177" s="187" t="n"/>
      <c r="J177" s="202">
        <f>IF(I177="No","⚠️ Late Penalty Risk",IF(I177="Yes","✅ Enrolled","Check Status"))</f>
        <v/>
      </c>
      <c r="K177" s="187" t="n"/>
      <c r="L177" s="187" t="n"/>
    </row>
    <row r="178" ht="22" customHeight="1">
      <c r="A178" s="184" t="n"/>
      <c r="B178" s="184" t="n"/>
      <c r="C178" s="184" t="n"/>
      <c r="D178" s="202">
        <f>IF(C178="","",TEXT(DATE(YEAR(C178)+65,MONTH(C178),1),"MMMM YYYY"))</f>
        <v/>
      </c>
      <c r="E178" s="203">
        <f>IF(C178="","",DATE(YEAR(C178)+65,MONTH(C178)-3,1))</f>
        <v/>
      </c>
      <c r="F178" s="203">
        <f>IF(C178="","",DATE(YEAR(C178)+65,MONTH(C178)+4,0))</f>
        <v/>
      </c>
      <c r="G178" s="202">
        <f>IF(F178="","",MAX(0,F178-TODAY()))</f>
        <v/>
      </c>
      <c r="H178" s="202">
        <f>IF(E178="","",IF(TODAY()&gt;F178,"Closed",IF(TODAY()&lt;E178,"Upcoming","🟢 IEP OPEN")))</f>
        <v/>
      </c>
      <c r="I178" s="184" t="n"/>
      <c r="J178" s="202">
        <f>IF(I178="No","⚠️ Late Penalty Risk",IF(I178="Yes","✅ Enrolled","Check Status"))</f>
        <v/>
      </c>
      <c r="K178" s="184" t="n"/>
      <c r="L178" s="184" t="n"/>
    </row>
    <row r="179" ht="22" customHeight="1">
      <c r="A179" s="187" t="n"/>
      <c r="B179" s="187" t="n"/>
      <c r="C179" s="187" t="n"/>
      <c r="D179" s="202">
        <f>IF(C179="","",TEXT(DATE(YEAR(C179)+65,MONTH(C179),1),"MMMM YYYY"))</f>
        <v/>
      </c>
      <c r="E179" s="203">
        <f>IF(C179="","",DATE(YEAR(C179)+65,MONTH(C179)-3,1))</f>
        <v/>
      </c>
      <c r="F179" s="203">
        <f>IF(C179="","",DATE(YEAR(C179)+65,MONTH(C179)+4,0))</f>
        <v/>
      </c>
      <c r="G179" s="202">
        <f>IF(F179="","",MAX(0,F179-TODAY()))</f>
        <v/>
      </c>
      <c r="H179" s="202">
        <f>IF(E179="","",IF(TODAY()&gt;F179,"Closed",IF(TODAY()&lt;E179,"Upcoming","🟢 IEP OPEN")))</f>
        <v/>
      </c>
      <c r="I179" s="187" t="n"/>
      <c r="J179" s="202">
        <f>IF(I179="No","⚠️ Late Penalty Risk",IF(I179="Yes","✅ Enrolled","Check Status"))</f>
        <v/>
      </c>
      <c r="K179" s="187" t="n"/>
      <c r="L179" s="187" t="n"/>
    </row>
    <row r="180" ht="22" customHeight="1">
      <c r="A180" s="184" t="n"/>
      <c r="B180" s="184" t="n"/>
      <c r="C180" s="184" t="n"/>
      <c r="D180" s="202">
        <f>IF(C180="","",TEXT(DATE(YEAR(C180)+65,MONTH(C180),1),"MMMM YYYY"))</f>
        <v/>
      </c>
      <c r="E180" s="203">
        <f>IF(C180="","",DATE(YEAR(C180)+65,MONTH(C180)-3,1))</f>
        <v/>
      </c>
      <c r="F180" s="203">
        <f>IF(C180="","",DATE(YEAR(C180)+65,MONTH(C180)+4,0))</f>
        <v/>
      </c>
      <c r="G180" s="202">
        <f>IF(F180="","",MAX(0,F180-TODAY()))</f>
        <v/>
      </c>
      <c r="H180" s="202">
        <f>IF(E180="","",IF(TODAY()&gt;F180,"Closed",IF(TODAY()&lt;E180,"Upcoming","🟢 IEP OPEN")))</f>
        <v/>
      </c>
      <c r="I180" s="184" t="n"/>
      <c r="J180" s="202">
        <f>IF(I180="No","⚠️ Late Penalty Risk",IF(I180="Yes","✅ Enrolled","Check Status"))</f>
        <v/>
      </c>
      <c r="K180" s="184" t="n"/>
      <c r="L180" s="184" t="n"/>
    </row>
    <row r="181" ht="22" customHeight="1">
      <c r="A181" s="187" t="n"/>
      <c r="B181" s="187" t="n"/>
      <c r="C181" s="187" t="n"/>
      <c r="D181" s="202">
        <f>IF(C181="","",TEXT(DATE(YEAR(C181)+65,MONTH(C181),1),"MMMM YYYY"))</f>
        <v/>
      </c>
      <c r="E181" s="203">
        <f>IF(C181="","",DATE(YEAR(C181)+65,MONTH(C181)-3,1))</f>
        <v/>
      </c>
      <c r="F181" s="203">
        <f>IF(C181="","",DATE(YEAR(C181)+65,MONTH(C181)+4,0))</f>
        <v/>
      </c>
      <c r="G181" s="202">
        <f>IF(F181="","",MAX(0,F181-TODAY()))</f>
        <v/>
      </c>
      <c r="H181" s="202">
        <f>IF(E181="","",IF(TODAY()&gt;F181,"Closed",IF(TODAY()&lt;E181,"Upcoming","🟢 IEP OPEN")))</f>
        <v/>
      </c>
      <c r="I181" s="187" t="n"/>
      <c r="J181" s="202">
        <f>IF(I181="No","⚠️ Late Penalty Risk",IF(I181="Yes","✅ Enrolled","Check Status"))</f>
        <v/>
      </c>
      <c r="K181" s="187" t="n"/>
      <c r="L181" s="187" t="n"/>
    </row>
    <row r="182" ht="22" customHeight="1">
      <c r="A182" s="184" t="n"/>
      <c r="B182" s="184" t="n"/>
      <c r="C182" s="184" t="n"/>
      <c r="D182" s="202">
        <f>IF(C182="","",TEXT(DATE(YEAR(C182)+65,MONTH(C182),1),"MMMM YYYY"))</f>
        <v/>
      </c>
      <c r="E182" s="203">
        <f>IF(C182="","",DATE(YEAR(C182)+65,MONTH(C182)-3,1))</f>
        <v/>
      </c>
      <c r="F182" s="203">
        <f>IF(C182="","",DATE(YEAR(C182)+65,MONTH(C182)+4,0))</f>
        <v/>
      </c>
      <c r="G182" s="202">
        <f>IF(F182="","",MAX(0,F182-TODAY()))</f>
        <v/>
      </c>
      <c r="H182" s="202">
        <f>IF(E182="","",IF(TODAY()&gt;F182,"Closed",IF(TODAY()&lt;E182,"Upcoming","🟢 IEP OPEN")))</f>
        <v/>
      </c>
      <c r="I182" s="184" t="n"/>
      <c r="J182" s="202">
        <f>IF(I182="No","⚠️ Late Penalty Risk",IF(I182="Yes","✅ Enrolled","Check Status"))</f>
        <v/>
      </c>
      <c r="K182" s="184" t="n"/>
      <c r="L182" s="184" t="n"/>
    </row>
    <row r="183" ht="22" customHeight="1">
      <c r="A183" s="187" t="n"/>
      <c r="B183" s="187" t="n"/>
      <c r="C183" s="187" t="n"/>
      <c r="D183" s="202">
        <f>IF(C183="","",TEXT(DATE(YEAR(C183)+65,MONTH(C183),1),"MMMM YYYY"))</f>
        <v/>
      </c>
      <c r="E183" s="203">
        <f>IF(C183="","",DATE(YEAR(C183)+65,MONTH(C183)-3,1))</f>
        <v/>
      </c>
      <c r="F183" s="203">
        <f>IF(C183="","",DATE(YEAR(C183)+65,MONTH(C183)+4,0))</f>
        <v/>
      </c>
      <c r="G183" s="202">
        <f>IF(F183="","",MAX(0,F183-TODAY()))</f>
        <v/>
      </c>
      <c r="H183" s="202">
        <f>IF(E183="","",IF(TODAY()&gt;F183,"Closed",IF(TODAY()&lt;E183,"Upcoming","🟢 IEP OPEN")))</f>
        <v/>
      </c>
      <c r="I183" s="187" t="n"/>
      <c r="J183" s="202">
        <f>IF(I183="No","⚠️ Late Penalty Risk",IF(I183="Yes","✅ Enrolled","Check Status"))</f>
        <v/>
      </c>
      <c r="K183" s="187" t="n"/>
      <c r="L183" s="187" t="n"/>
    </row>
    <row r="184" ht="22" customHeight="1">
      <c r="A184" s="184" t="n"/>
      <c r="B184" s="184" t="n"/>
      <c r="C184" s="184" t="n"/>
      <c r="D184" s="202">
        <f>IF(C184="","",TEXT(DATE(YEAR(C184)+65,MONTH(C184),1),"MMMM YYYY"))</f>
        <v/>
      </c>
      <c r="E184" s="203">
        <f>IF(C184="","",DATE(YEAR(C184)+65,MONTH(C184)-3,1))</f>
        <v/>
      </c>
      <c r="F184" s="203">
        <f>IF(C184="","",DATE(YEAR(C184)+65,MONTH(C184)+4,0))</f>
        <v/>
      </c>
      <c r="G184" s="202">
        <f>IF(F184="","",MAX(0,F184-TODAY()))</f>
        <v/>
      </c>
      <c r="H184" s="202">
        <f>IF(E184="","",IF(TODAY()&gt;F184,"Closed",IF(TODAY()&lt;E184,"Upcoming","🟢 IEP OPEN")))</f>
        <v/>
      </c>
      <c r="I184" s="184" t="n"/>
      <c r="J184" s="202">
        <f>IF(I184="No","⚠️ Late Penalty Risk",IF(I184="Yes","✅ Enrolled","Check Status"))</f>
        <v/>
      </c>
      <c r="K184" s="184" t="n"/>
      <c r="L184" s="184" t="n"/>
    </row>
    <row r="185" ht="22" customHeight="1">
      <c r="A185" s="187" t="n"/>
      <c r="B185" s="187" t="n"/>
      <c r="C185" s="187" t="n"/>
      <c r="D185" s="202">
        <f>IF(C185="","",TEXT(DATE(YEAR(C185)+65,MONTH(C185),1),"MMMM YYYY"))</f>
        <v/>
      </c>
      <c r="E185" s="203">
        <f>IF(C185="","",DATE(YEAR(C185)+65,MONTH(C185)-3,1))</f>
        <v/>
      </c>
      <c r="F185" s="203">
        <f>IF(C185="","",DATE(YEAR(C185)+65,MONTH(C185)+4,0))</f>
        <v/>
      </c>
      <c r="G185" s="202">
        <f>IF(F185="","",MAX(0,F185-TODAY()))</f>
        <v/>
      </c>
      <c r="H185" s="202">
        <f>IF(E185="","",IF(TODAY()&gt;F185,"Closed",IF(TODAY()&lt;E185,"Upcoming","🟢 IEP OPEN")))</f>
        <v/>
      </c>
      <c r="I185" s="187" t="n"/>
      <c r="J185" s="202">
        <f>IF(I185="No","⚠️ Late Penalty Risk",IF(I185="Yes","✅ Enrolled","Check Status"))</f>
        <v/>
      </c>
      <c r="K185" s="187" t="n"/>
      <c r="L185" s="187" t="n"/>
    </row>
    <row r="186" ht="22" customHeight="1">
      <c r="A186" s="184" t="n"/>
      <c r="B186" s="184" t="n"/>
      <c r="C186" s="184" t="n"/>
      <c r="D186" s="202">
        <f>IF(C186="","",TEXT(DATE(YEAR(C186)+65,MONTH(C186),1),"MMMM YYYY"))</f>
        <v/>
      </c>
      <c r="E186" s="203">
        <f>IF(C186="","",DATE(YEAR(C186)+65,MONTH(C186)-3,1))</f>
        <v/>
      </c>
      <c r="F186" s="203">
        <f>IF(C186="","",DATE(YEAR(C186)+65,MONTH(C186)+4,0))</f>
        <v/>
      </c>
      <c r="G186" s="202">
        <f>IF(F186="","",MAX(0,F186-TODAY()))</f>
        <v/>
      </c>
      <c r="H186" s="202">
        <f>IF(E186="","",IF(TODAY()&gt;F186,"Closed",IF(TODAY()&lt;E186,"Upcoming","🟢 IEP OPEN")))</f>
        <v/>
      </c>
      <c r="I186" s="184" t="n"/>
      <c r="J186" s="202">
        <f>IF(I186="No","⚠️ Late Penalty Risk",IF(I186="Yes","✅ Enrolled","Check Status"))</f>
        <v/>
      </c>
      <c r="K186" s="184" t="n"/>
      <c r="L186" s="184" t="n"/>
    </row>
    <row r="187" ht="22" customHeight="1">
      <c r="A187" s="187" t="n"/>
      <c r="B187" s="187" t="n"/>
      <c r="C187" s="187" t="n"/>
      <c r="D187" s="202">
        <f>IF(C187="","",TEXT(DATE(YEAR(C187)+65,MONTH(C187),1),"MMMM YYYY"))</f>
        <v/>
      </c>
      <c r="E187" s="203">
        <f>IF(C187="","",DATE(YEAR(C187)+65,MONTH(C187)-3,1))</f>
        <v/>
      </c>
      <c r="F187" s="203">
        <f>IF(C187="","",DATE(YEAR(C187)+65,MONTH(C187)+4,0))</f>
        <v/>
      </c>
      <c r="G187" s="202">
        <f>IF(F187="","",MAX(0,F187-TODAY()))</f>
        <v/>
      </c>
      <c r="H187" s="202">
        <f>IF(E187="","",IF(TODAY()&gt;F187,"Closed",IF(TODAY()&lt;E187,"Upcoming","🟢 IEP OPEN")))</f>
        <v/>
      </c>
      <c r="I187" s="187" t="n"/>
      <c r="J187" s="202">
        <f>IF(I187="No","⚠️ Late Penalty Risk",IF(I187="Yes","✅ Enrolled","Check Status"))</f>
        <v/>
      </c>
      <c r="K187" s="187" t="n"/>
      <c r="L187" s="187" t="n"/>
    </row>
    <row r="188" ht="22" customHeight="1">
      <c r="A188" s="184" t="n"/>
      <c r="B188" s="184" t="n"/>
      <c r="C188" s="184" t="n"/>
      <c r="D188" s="202">
        <f>IF(C188="","",TEXT(DATE(YEAR(C188)+65,MONTH(C188),1),"MMMM YYYY"))</f>
        <v/>
      </c>
      <c r="E188" s="203">
        <f>IF(C188="","",DATE(YEAR(C188)+65,MONTH(C188)-3,1))</f>
        <v/>
      </c>
      <c r="F188" s="203">
        <f>IF(C188="","",DATE(YEAR(C188)+65,MONTH(C188)+4,0))</f>
        <v/>
      </c>
      <c r="G188" s="202">
        <f>IF(F188="","",MAX(0,F188-TODAY()))</f>
        <v/>
      </c>
      <c r="H188" s="202">
        <f>IF(E188="","",IF(TODAY()&gt;F188,"Closed",IF(TODAY()&lt;E188,"Upcoming","🟢 IEP OPEN")))</f>
        <v/>
      </c>
      <c r="I188" s="184" t="n"/>
      <c r="J188" s="202">
        <f>IF(I188="No","⚠️ Late Penalty Risk",IF(I188="Yes","✅ Enrolled","Check Status"))</f>
        <v/>
      </c>
      <c r="K188" s="184" t="n"/>
      <c r="L188" s="184" t="n"/>
    </row>
    <row r="189" ht="22" customHeight="1">
      <c r="A189" s="187" t="n"/>
      <c r="B189" s="187" t="n"/>
      <c r="C189" s="187" t="n"/>
      <c r="D189" s="202">
        <f>IF(C189="","",TEXT(DATE(YEAR(C189)+65,MONTH(C189),1),"MMMM YYYY"))</f>
        <v/>
      </c>
      <c r="E189" s="203">
        <f>IF(C189="","",DATE(YEAR(C189)+65,MONTH(C189)-3,1))</f>
        <v/>
      </c>
      <c r="F189" s="203">
        <f>IF(C189="","",DATE(YEAR(C189)+65,MONTH(C189)+4,0))</f>
        <v/>
      </c>
      <c r="G189" s="202">
        <f>IF(F189="","",MAX(0,F189-TODAY()))</f>
        <v/>
      </c>
      <c r="H189" s="202">
        <f>IF(E189="","",IF(TODAY()&gt;F189,"Closed",IF(TODAY()&lt;E189,"Upcoming","🟢 IEP OPEN")))</f>
        <v/>
      </c>
      <c r="I189" s="187" t="n"/>
      <c r="J189" s="202">
        <f>IF(I189="No","⚠️ Late Penalty Risk",IF(I189="Yes","✅ Enrolled","Check Status"))</f>
        <v/>
      </c>
      <c r="K189" s="187" t="n"/>
      <c r="L189" s="187" t="n"/>
    </row>
    <row r="190" ht="22" customHeight="1">
      <c r="A190" s="184" t="n"/>
      <c r="B190" s="184" t="n"/>
      <c r="C190" s="184" t="n"/>
      <c r="D190" s="202">
        <f>IF(C190="","",TEXT(DATE(YEAR(C190)+65,MONTH(C190),1),"MMMM YYYY"))</f>
        <v/>
      </c>
      <c r="E190" s="203">
        <f>IF(C190="","",DATE(YEAR(C190)+65,MONTH(C190)-3,1))</f>
        <v/>
      </c>
      <c r="F190" s="203">
        <f>IF(C190="","",DATE(YEAR(C190)+65,MONTH(C190)+4,0))</f>
        <v/>
      </c>
      <c r="G190" s="202">
        <f>IF(F190="","",MAX(0,F190-TODAY()))</f>
        <v/>
      </c>
      <c r="H190" s="202">
        <f>IF(E190="","",IF(TODAY()&gt;F190,"Closed",IF(TODAY()&lt;E190,"Upcoming","🟢 IEP OPEN")))</f>
        <v/>
      </c>
      <c r="I190" s="184" t="n"/>
      <c r="J190" s="202">
        <f>IF(I190="No","⚠️ Late Penalty Risk",IF(I190="Yes","✅ Enrolled","Check Status"))</f>
        <v/>
      </c>
      <c r="K190" s="184" t="n"/>
      <c r="L190" s="184" t="n"/>
    </row>
    <row r="191" ht="22" customHeight="1">
      <c r="A191" s="187" t="n"/>
      <c r="B191" s="187" t="n"/>
      <c r="C191" s="187" t="n"/>
      <c r="D191" s="202">
        <f>IF(C191="","",TEXT(DATE(YEAR(C191)+65,MONTH(C191),1),"MMMM YYYY"))</f>
        <v/>
      </c>
      <c r="E191" s="203">
        <f>IF(C191="","",DATE(YEAR(C191)+65,MONTH(C191)-3,1))</f>
        <v/>
      </c>
      <c r="F191" s="203">
        <f>IF(C191="","",DATE(YEAR(C191)+65,MONTH(C191)+4,0))</f>
        <v/>
      </c>
      <c r="G191" s="202">
        <f>IF(F191="","",MAX(0,F191-TODAY()))</f>
        <v/>
      </c>
      <c r="H191" s="202">
        <f>IF(E191="","",IF(TODAY()&gt;F191,"Closed",IF(TODAY()&lt;E191,"Upcoming","🟢 IEP OPEN")))</f>
        <v/>
      </c>
      <c r="I191" s="187" t="n"/>
      <c r="J191" s="202">
        <f>IF(I191="No","⚠️ Late Penalty Risk",IF(I191="Yes","✅ Enrolled","Check Status"))</f>
        <v/>
      </c>
      <c r="K191" s="187" t="n"/>
      <c r="L191" s="187" t="n"/>
    </row>
    <row r="192" ht="22" customHeight="1">
      <c r="A192" s="184" t="n"/>
      <c r="B192" s="184" t="n"/>
      <c r="C192" s="184" t="n"/>
      <c r="D192" s="202">
        <f>IF(C192="","",TEXT(DATE(YEAR(C192)+65,MONTH(C192),1),"MMMM YYYY"))</f>
        <v/>
      </c>
      <c r="E192" s="203">
        <f>IF(C192="","",DATE(YEAR(C192)+65,MONTH(C192)-3,1))</f>
        <v/>
      </c>
      <c r="F192" s="203">
        <f>IF(C192="","",DATE(YEAR(C192)+65,MONTH(C192)+4,0))</f>
        <v/>
      </c>
      <c r="G192" s="202">
        <f>IF(F192="","",MAX(0,F192-TODAY()))</f>
        <v/>
      </c>
      <c r="H192" s="202">
        <f>IF(E192="","",IF(TODAY()&gt;F192,"Closed",IF(TODAY()&lt;E192,"Upcoming","🟢 IEP OPEN")))</f>
        <v/>
      </c>
      <c r="I192" s="184" t="n"/>
      <c r="J192" s="202">
        <f>IF(I192="No","⚠️ Late Penalty Risk",IF(I192="Yes","✅ Enrolled","Check Status"))</f>
        <v/>
      </c>
      <c r="K192" s="184" t="n"/>
      <c r="L192" s="184" t="n"/>
    </row>
    <row r="193" ht="22" customHeight="1">
      <c r="A193" s="187" t="n"/>
      <c r="B193" s="187" t="n"/>
      <c r="C193" s="187" t="n"/>
      <c r="D193" s="202">
        <f>IF(C193="","",TEXT(DATE(YEAR(C193)+65,MONTH(C193),1),"MMMM YYYY"))</f>
        <v/>
      </c>
      <c r="E193" s="203">
        <f>IF(C193="","",DATE(YEAR(C193)+65,MONTH(C193)-3,1))</f>
        <v/>
      </c>
      <c r="F193" s="203">
        <f>IF(C193="","",DATE(YEAR(C193)+65,MONTH(C193)+4,0))</f>
        <v/>
      </c>
      <c r="G193" s="202">
        <f>IF(F193="","",MAX(0,F193-TODAY()))</f>
        <v/>
      </c>
      <c r="H193" s="202">
        <f>IF(E193="","",IF(TODAY()&gt;F193,"Closed",IF(TODAY()&lt;E193,"Upcoming","🟢 IEP OPEN")))</f>
        <v/>
      </c>
      <c r="I193" s="187" t="n"/>
      <c r="J193" s="202">
        <f>IF(I193="No","⚠️ Late Penalty Risk",IF(I193="Yes","✅ Enrolled","Check Status"))</f>
        <v/>
      </c>
      <c r="K193" s="187" t="n"/>
      <c r="L193" s="187" t="n"/>
    </row>
    <row r="194" ht="22" customHeight="1">
      <c r="A194" s="184" t="n"/>
      <c r="B194" s="184" t="n"/>
      <c r="C194" s="184" t="n"/>
      <c r="D194" s="202">
        <f>IF(C194="","",TEXT(DATE(YEAR(C194)+65,MONTH(C194),1),"MMMM YYYY"))</f>
        <v/>
      </c>
      <c r="E194" s="203">
        <f>IF(C194="","",DATE(YEAR(C194)+65,MONTH(C194)-3,1))</f>
        <v/>
      </c>
      <c r="F194" s="203">
        <f>IF(C194="","",DATE(YEAR(C194)+65,MONTH(C194)+4,0))</f>
        <v/>
      </c>
      <c r="G194" s="202">
        <f>IF(F194="","",MAX(0,F194-TODAY()))</f>
        <v/>
      </c>
      <c r="H194" s="202">
        <f>IF(E194="","",IF(TODAY()&gt;F194,"Closed",IF(TODAY()&lt;E194,"Upcoming","🟢 IEP OPEN")))</f>
        <v/>
      </c>
      <c r="I194" s="184" t="n"/>
      <c r="J194" s="202">
        <f>IF(I194="No","⚠️ Late Penalty Risk",IF(I194="Yes","✅ Enrolled","Check Status"))</f>
        <v/>
      </c>
      <c r="K194" s="184" t="n"/>
      <c r="L194" s="184" t="n"/>
    </row>
    <row r="195" ht="22" customHeight="1">
      <c r="A195" s="187" t="n"/>
      <c r="B195" s="187" t="n"/>
      <c r="C195" s="187" t="n"/>
      <c r="D195" s="202">
        <f>IF(C195="","",TEXT(DATE(YEAR(C195)+65,MONTH(C195),1),"MMMM YYYY"))</f>
        <v/>
      </c>
      <c r="E195" s="203">
        <f>IF(C195="","",DATE(YEAR(C195)+65,MONTH(C195)-3,1))</f>
        <v/>
      </c>
      <c r="F195" s="203">
        <f>IF(C195="","",DATE(YEAR(C195)+65,MONTH(C195)+4,0))</f>
        <v/>
      </c>
      <c r="G195" s="202">
        <f>IF(F195="","",MAX(0,F195-TODAY()))</f>
        <v/>
      </c>
      <c r="H195" s="202">
        <f>IF(E195="","",IF(TODAY()&gt;F195,"Closed",IF(TODAY()&lt;E195,"Upcoming","🟢 IEP OPEN")))</f>
        <v/>
      </c>
      <c r="I195" s="187" t="n"/>
      <c r="J195" s="202">
        <f>IF(I195="No","⚠️ Late Penalty Risk",IF(I195="Yes","✅ Enrolled","Check Status"))</f>
        <v/>
      </c>
      <c r="K195" s="187" t="n"/>
      <c r="L195" s="187" t="n"/>
    </row>
    <row r="196" ht="22" customHeight="1">
      <c r="A196" s="184" t="n"/>
      <c r="B196" s="184" t="n"/>
      <c r="C196" s="184" t="n"/>
      <c r="D196" s="202">
        <f>IF(C196="","",TEXT(DATE(YEAR(C196)+65,MONTH(C196),1),"MMMM YYYY"))</f>
        <v/>
      </c>
      <c r="E196" s="203">
        <f>IF(C196="","",DATE(YEAR(C196)+65,MONTH(C196)-3,1))</f>
        <v/>
      </c>
      <c r="F196" s="203">
        <f>IF(C196="","",DATE(YEAR(C196)+65,MONTH(C196)+4,0))</f>
        <v/>
      </c>
      <c r="G196" s="202">
        <f>IF(F196="","",MAX(0,F196-TODAY()))</f>
        <v/>
      </c>
      <c r="H196" s="202">
        <f>IF(E196="","",IF(TODAY()&gt;F196,"Closed",IF(TODAY()&lt;E196,"Upcoming","🟢 IEP OPEN")))</f>
        <v/>
      </c>
      <c r="I196" s="184" t="n"/>
      <c r="J196" s="202">
        <f>IF(I196="No","⚠️ Late Penalty Risk",IF(I196="Yes","✅ Enrolled","Check Status"))</f>
        <v/>
      </c>
      <c r="K196" s="184" t="n"/>
      <c r="L196" s="184" t="n"/>
    </row>
    <row r="197" ht="22" customHeight="1">
      <c r="A197" s="187" t="n"/>
      <c r="B197" s="187" t="n"/>
      <c r="C197" s="187" t="n"/>
      <c r="D197" s="202">
        <f>IF(C197="","",TEXT(DATE(YEAR(C197)+65,MONTH(C197),1),"MMMM YYYY"))</f>
        <v/>
      </c>
      <c r="E197" s="203">
        <f>IF(C197="","",DATE(YEAR(C197)+65,MONTH(C197)-3,1))</f>
        <v/>
      </c>
      <c r="F197" s="203">
        <f>IF(C197="","",DATE(YEAR(C197)+65,MONTH(C197)+4,0))</f>
        <v/>
      </c>
      <c r="G197" s="202">
        <f>IF(F197="","",MAX(0,F197-TODAY()))</f>
        <v/>
      </c>
      <c r="H197" s="202">
        <f>IF(E197="","",IF(TODAY()&gt;F197,"Closed",IF(TODAY()&lt;E197,"Upcoming","🟢 IEP OPEN")))</f>
        <v/>
      </c>
      <c r="I197" s="187" t="n"/>
      <c r="J197" s="202">
        <f>IF(I197="No","⚠️ Late Penalty Risk",IF(I197="Yes","✅ Enrolled","Check Status"))</f>
        <v/>
      </c>
      <c r="K197" s="187" t="n"/>
      <c r="L197" s="187" t="n"/>
    </row>
    <row r="198" ht="22" customHeight="1">
      <c r="A198" s="184" t="n"/>
      <c r="B198" s="184" t="n"/>
      <c r="C198" s="184" t="n"/>
      <c r="D198" s="202">
        <f>IF(C198="","",TEXT(DATE(YEAR(C198)+65,MONTH(C198),1),"MMMM YYYY"))</f>
        <v/>
      </c>
      <c r="E198" s="203">
        <f>IF(C198="","",DATE(YEAR(C198)+65,MONTH(C198)-3,1))</f>
        <v/>
      </c>
      <c r="F198" s="203">
        <f>IF(C198="","",DATE(YEAR(C198)+65,MONTH(C198)+4,0))</f>
        <v/>
      </c>
      <c r="G198" s="202">
        <f>IF(F198="","",MAX(0,F198-TODAY()))</f>
        <v/>
      </c>
      <c r="H198" s="202">
        <f>IF(E198="","",IF(TODAY()&gt;F198,"Closed",IF(TODAY()&lt;E198,"Upcoming","🟢 IEP OPEN")))</f>
        <v/>
      </c>
      <c r="I198" s="184" t="n"/>
      <c r="J198" s="202">
        <f>IF(I198="No","⚠️ Late Penalty Risk",IF(I198="Yes","✅ Enrolled","Check Status"))</f>
        <v/>
      </c>
      <c r="K198" s="184" t="n"/>
      <c r="L198" s="184" t="n"/>
    </row>
    <row r="199" ht="22" customHeight="1">
      <c r="A199" s="187" t="n"/>
      <c r="B199" s="187" t="n"/>
      <c r="C199" s="187" t="n"/>
      <c r="D199" s="202">
        <f>IF(C199="","",TEXT(DATE(YEAR(C199)+65,MONTH(C199),1),"MMMM YYYY"))</f>
        <v/>
      </c>
      <c r="E199" s="203">
        <f>IF(C199="","",DATE(YEAR(C199)+65,MONTH(C199)-3,1))</f>
        <v/>
      </c>
      <c r="F199" s="203">
        <f>IF(C199="","",DATE(YEAR(C199)+65,MONTH(C199)+4,0))</f>
        <v/>
      </c>
      <c r="G199" s="202">
        <f>IF(F199="","",MAX(0,F199-TODAY()))</f>
        <v/>
      </c>
      <c r="H199" s="202">
        <f>IF(E199="","",IF(TODAY()&gt;F199,"Closed",IF(TODAY()&lt;E199,"Upcoming","🟢 IEP OPEN")))</f>
        <v/>
      </c>
      <c r="I199" s="187" t="n"/>
      <c r="J199" s="202">
        <f>IF(I199="No","⚠️ Late Penalty Risk",IF(I199="Yes","✅ Enrolled","Check Status"))</f>
        <v/>
      </c>
      <c r="K199" s="187" t="n"/>
      <c r="L199" s="187" t="n"/>
    </row>
    <row r="200" ht="22" customHeight="1">
      <c r="A200" s="184" t="n"/>
      <c r="B200" s="184" t="n"/>
      <c r="C200" s="184" t="n"/>
      <c r="D200" s="202">
        <f>IF(C200="","",TEXT(DATE(YEAR(C200)+65,MONTH(C200),1),"MMMM YYYY"))</f>
        <v/>
      </c>
      <c r="E200" s="203">
        <f>IF(C200="","",DATE(YEAR(C200)+65,MONTH(C200)-3,1))</f>
        <v/>
      </c>
      <c r="F200" s="203">
        <f>IF(C200="","",DATE(YEAR(C200)+65,MONTH(C200)+4,0))</f>
        <v/>
      </c>
      <c r="G200" s="202">
        <f>IF(F200="","",MAX(0,F200-TODAY()))</f>
        <v/>
      </c>
      <c r="H200" s="202">
        <f>IF(E200="","",IF(TODAY()&gt;F200,"Closed",IF(TODAY()&lt;E200,"Upcoming","🟢 IEP OPEN")))</f>
        <v/>
      </c>
      <c r="I200" s="184" t="n"/>
      <c r="J200" s="202">
        <f>IF(I200="No","⚠️ Late Penalty Risk",IF(I200="Yes","✅ Enrolled","Check Status"))</f>
        <v/>
      </c>
      <c r="K200" s="184" t="n"/>
      <c r="L200" s="184" t="n"/>
    </row>
    <row r="201" ht="22" customHeight="1">
      <c r="A201" s="187" t="n"/>
      <c r="B201" s="187" t="n"/>
      <c r="C201" s="187" t="n"/>
      <c r="D201" s="202">
        <f>IF(C201="","",TEXT(DATE(YEAR(C201)+65,MONTH(C201),1),"MMMM YYYY"))</f>
        <v/>
      </c>
      <c r="E201" s="203">
        <f>IF(C201="","",DATE(YEAR(C201)+65,MONTH(C201)-3,1))</f>
        <v/>
      </c>
      <c r="F201" s="203">
        <f>IF(C201="","",DATE(YEAR(C201)+65,MONTH(C201)+4,0))</f>
        <v/>
      </c>
      <c r="G201" s="202">
        <f>IF(F201="","",MAX(0,F201-TODAY()))</f>
        <v/>
      </c>
      <c r="H201" s="202">
        <f>IF(E201="","",IF(TODAY()&gt;F201,"Closed",IF(TODAY()&lt;E201,"Upcoming","🟢 IEP OPEN")))</f>
        <v/>
      </c>
      <c r="I201" s="187" t="n"/>
      <c r="J201" s="202">
        <f>IF(I201="No","⚠️ Late Penalty Risk",IF(I201="Yes","✅ Enrolled","Check Status"))</f>
        <v/>
      </c>
      <c r="K201" s="187" t="n"/>
      <c r="L201" s="187" t="n"/>
    </row>
    <row r="202" ht="22" customHeight="1">
      <c r="A202" s="184" t="n"/>
      <c r="B202" s="184" t="n"/>
      <c r="C202" s="184" t="n"/>
      <c r="D202" s="202">
        <f>IF(C202="","",TEXT(DATE(YEAR(C202)+65,MONTH(C202),1),"MMMM YYYY"))</f>
        <v/>
      </c>
      <c r="E202" s="203">
        <f>IF(C202="","",DATE(YEAR(C202)+65,MONTH(C202)-3,1))</f>
        <v/>
      </c>
      <c r="F202" s="203">
        <f>IF(C202="","",DATE(YEAR(C202)+65,MONTH(C202)+4,0))</f>
        <v/>
      </c>
      <c r="G202" s="202">
        <f>IF(F202="","",MAX(0,F202-TODAY()))</f>
        <v/>
      </c>
      <c r="H202" s="202">
        <f>IF(E202="","",IF(TODAY()&gt;F202,"Closed",IF(TODAY()&lt;E202,"Upcoming","🟢 IEP OPEN")))</f>
        <v/>
      </c>
      <c r="I202" s="184" t="n"/>
      <c r="J202" s="202">
        <f>IF(I202="No","⚠️ Late Penalty Risk",IF(I202="Yes","✅ Enrolled","Check Status"))</f>
        <v/>
      </c>
      <c r="K202" s="184" t="n"/>
      <c r="L202" s="184" t="n"/>
    </row>
    <row r="203" ht="22" customHeight="1">
      <c r="A203" s="187" t="n"/>
      <c r="B203" s="187" t="n"/>
      <c r="C203" s="187" t="n"/>
      <c r="D203" s="202">
        <f>IF(C203="","",TEXT(DATE(YEAR(C203)+65,MONTH(C203),1),"MMMM YYYY"))</f>
        <v/>
      </c>
      <c r="E203" s="203">
        <f>IF(C203="","",DATE(YEAR(C203)+65,MONTH(C203)-3,1))</f>
        <v/>
      </c>
      <c r="F203" s="203">
        <f>IF(C203="","",DATE(YEAR(C203)+65,MONTH(C203)+4,0))</f>
        <v/>
      </c>
      <c r="G203" s="202">
        <f>IF(F203="","",MAX(0,F203-TODAY()))</f>
        <v/>
      </c>
      <c r="H203" s="202">
        <f>IF(E203="","",IF(TODAY()&gt;F203,"Closed",IF(TODAY()&lt;E203,"Upcoming","🟢 IEP OPEN")))</f>
        <v/>
      </c>
      <c r="I203" s="187" t="n"/>
      <c r="J203" s="202">
        <f>IF(I203="No","⚠️ Late Penalty Risk",IF(I203="Yes","✅ Enrolled","Check Status"))</f>
        <v/>
      </c>
      <c r="K203" s="187" t="n"/>
      <c r="L203" s="187" t="n"/>
    </row>
    <row r="204" ht="22" customHeight="1">
      <c r="A204" s="184" t="n"/>
      <c r="B204" s="184" t="n"/>
      <c r="C204" s="184" t="n"/>
      <c r="D204" s="202">
        <f>IF(C204="","",TEXT(DATE(YEAR(C204)+65,MONTH(C204),1),"MMMM YYYY"))</f>
        <v/>
      </c>
      <c r="E204" s="203">
        <f>IF(C204="","",DATE(YEAR(C204)+65,MONTH(C204)-3,1))</f>
        <v/>
      </c>
      <c r="F204" s="203">
        <f>IF(C204="","",DATE(YEAR(C204)+65,MONTH(C204)+4,0))</f>
        <v/>
      </c>
      <c r="G204" s="202">
        <f>IF(F204="","",MAX(0,F204-TODAY()))</f>
        <v/>
      </c>
      <c r="H204" s="202">
        <f>IF(E204="","",IF(TODAY()&gt;F204,"Closed",IF(TODAY()&lt;E204,"Upcoming","🟢 IEP OPEN")))</f>
        <v/>
      </c>
      <c r="I204" s="184" t="n"/>
      <c r="J204" s="202">
        <f>IF(I204="No","⚠️ Late Penalty Risk",IF(I204="Yes","✅ Enrolled","Check Status"))</f>
        <v/>
      </c>
      <c r="K204" s="184" t="n"/>
      <c r="L204" s="184" t="n"/>
    </row>
    <row r="205" ht="22" customHeight="1">
      <c r="A205" s="187" t="n"/>
      <c r="B205" s="187" t="n"/>
      <c r="C205" s="187" t="n"/>
      <c r="D205" s="202">
        <f>IF(C205="","",TEXT(DATE(YEAR(C205)+65,MONTH(C205),1),"MMMM YYYY"))</f>
        <v/>
      </c>
      <c r="E205" s="203">
        <f>IF(C205="","",DATE(YEAR(C205)+65,MONTH(C205)-3,1))</f>
        <v/>
      </c>
      <c r="F205" s="203">
        <f>IF(C205="","",DATE(YEAR(C205)+65,MONTH(C205)+4,0))</f>
        <v/>
      </c>
      <c r="G205" s="202">
        <f>IF(F205="","",MAX(0,F205-TODAY()))</f>
        <v/>
      </c>
      <c r="H205" s="202">
        <f>IF(E205="","",IF(TODAY()&gt;F205,"Closed",IF(TODAY()&lt;E205,"Upcoming","🟢 IEP OPEN")))</f>
        <v/>
      </c>
      <c r="I205" s="187" t="n"/>
      <c r="J205" s="202">
        <f>IF(I205="No","⚠️ Late Penalty Risk",IF(I205="Yes","✅ Enrolled","Check Status"))</f>
        <v/>
      </c>
      <c r="K205" s="187" t="n"/>
      <c r="L205" s="187" t="n"/>
    </row>
    <row r="206" ht="22" customHeight="1">
      <c r="A206" s="184" t="n"/>
      <c r="B206" s="184" t="n"/>
      <c r="C206" s="184" t="n"/>
      <c r="D206" s="202">
        <f>IF(C206="","",TEXT(DATE(YEAR(C206)+65,MONTH(C206),1),"MMMM YYYY"))</f>
        <v/>
      </c>
      <c r="E206" s="203">
        <f>IF(C206="","",DATE(YEAR(C206)+65,MONTH(C206)-3,1))</f>
        <v/>
      </c>
      <c r="F206" s="203">
        <f>IF(C206="","",DATE(YEAR(C206)+65,MONTH(C206)+4,0))</f>
        <v/>
      </c>
      <c r="G206" s="202">
        <f>IF(F206="","",MAX(0,F206-TODAY()))</f>
        <v/>
      </c>
      <c r="H206" s="202">
        <f>IF(E206="","",IF(TODAY()&gt;F206,"Closed",IF(TODAY()&lt;E206,"Upcoming","🟢 IEP OPEN")))</f>
        <v/>
      </c>
      <c r="I206" s="184" t="n"/>
      <c r="J206" s="202">
        <f>IF(I206="No","⚠️ Late Penalty Risk",IF(I206="Yes","✅ Enrolled","Check Status"))</f>
        <v/>
      </c>
      <c r="K206" s="184" t="n"/>
      <c r="L206" s="184" t="n"/>
    </row>
    <row r="207" ht="22" customHeight="1">
      <c r="A207" s="187" t="n"/>
      <c r="B207" s="187" t="n"/>
      <c r="C207" s="187" t="n"/>
      <c r="D207" s="202">
        <f>IF(C207="","",TEXT(DATE(YEAR(C207)+65,MONTH(C207),1),"MMMM YYYY"))</f>
        <v/>
      </c>
      <c r="E207" s="203">
        <f>IF(C207="","",DATE(YEAR(C207)+65,MONTH(C207)-3,1))</f>
        <v/>
      </c>
      <c r="F207" s="203">
        <f>IF(C207="","",DATE(YEAR(C207)+65,MONTH(C207)+4,0))</f>
        <v/>
      </c>
      <c r="G207" s="202">
        <f>IF(F207="","",MAX(0,F207-TODAY()))</f>
        <v/>
      </c>
      <c r="H207" s="202">
        <f>IF(E207="","",IF(TODAY()&gt;F207,"Closed",IF(TODAY()&lt;E207,"Upcoming","🟢 IEP OPEN")))</f>
        <v/>
      </c>
      <c r="I207" s="187" t="n"/>
      <c r="J207" s="202">
        <f>IF(I207="No","⚠️ Late Penalty Risk",IF(I207="Yes","✅ Enrolled","Check Status"))</f>
        <v/>
      </c>
      <c r="K207" s="187" t="n"/>
      <c r="L207" s="187" t="n"/>
    </row>
    <row r="208" ht="22" customHeight="1">
      <c r="A208" s="184" t="n"/>
      <c r="B208" s="184" t="n"/>
      <c r="C208" s="184" t="n"/>
      <c r="D208" s="202">
        <f>IF(C208="","",TEXT(DATE(YEAR(C208)+65,MONTH(C208),1),"MMMM YYYY"))</f>
        <v/>
      </c>
      <c r="E208" s="203">
        <f>IF(C208="","",DATE(YEAR(C208)+65,MONTH(C208)-3,1))</f>
        <v/>
      </c>
      <c r="F208" s="203">
        <f>IF(C208="","",DATE(YEAR(C208)+65,MONTH(C208)+4,0))</f>
        <v/>
      </c>
      <c r="G208" s="202">
        <f>IF(F208="","",MAX(0,F208-TODAY()))</f>
        <v/>
      </c>
      <c r="H208" s="202">
        <f>IF(E208="","",IF(TODAY()&gt;F208,"Closed",IF(TODAY()&lt;E208,"Upcoming","🟢 IEP OPEN")))</f>
        <v/>
      </c>
      <c r="I208" s="184" t="n"/>
      <c r="J208" s="202">
        <f>IF(I208="No","⚠️ Late Penalty Risk",IF(I208="Yes","✅ Enrolled","Check Status"))</f>
        <v/>
      </c>
      <c r="K208" s="184" t="n"/>
      <c r="L208" s="184" t="n"/>
    </row>
    <row r="209" ht="22" customHeight="1">
      <c r="A209" s="187" t="n"/>
      <c r="B209" s="187" t="n"/>
      <c r="C209" s="187" t="n"/>
      <c r="D209" s="202">
        <f>IF(C209="","",TEXT(DATE(YEAR(C209)+65,MONTH(C209),1),"MMMM YYYY"))</f>
        <v/>
      </c>
      <c r="E209" s="203">
        <f>IF(C209="","",DATE(YEAR(C209)+65,MONTH(C209)-3,1))</f>
        <v/>
      </c>
      <c r="F209" s="203">
        <f>IF(C209="","",DATE(YEAR(C209)+65,MONTH(C209)+4,0))</f>
        <v/>
      </c>
      <c r="G209" s="202">
        <f>IF(F209="","",MAX(0,F209-TODAY()))</f>
        <v/>
      </c>
      <c r="H209" s="202">
        <f>IF(E209="","",IF(TODAY()&gt;F209,"Closed",IF(TODAY()&lt;E209,"Upcoming","🟢 IEP OPEN")))</f>
        <v/>
      </c>
      <c r="I209" s="187" t="n"/>
      <c r="J209" s="202">
        <f>IF(I209="No","⚠️ Late Penalty Risk",IF(I209="Yes","✅ Enrolled","Check Status"))</f>
        <v/>
      </c>
      <c r="K209" s="187" t="n"/>
      <c r="L209" s="187" t="n"/>
    </row>
    <row r="210" ht="22" customHeight="1">
      <c r="A210" s="184" t="n"/>
      <c r="B210" s="184" t="n"/>
      <c r="C210" s="184" t="n"/>
      <c r="D210" s="202">
        <f>IF(C210="","",TEXT(DATE(YEAR(C210)+65,MONTH(C210),1),"MMMM YYYY"))</f>
        <v/>
      </c>
      <c r="E210" s="203">
        <f>IF(C210="","",DATE(YEAR(C210)+65,MONTH(C210)-3,1))</f>
        <v/>
      </c>
      <c r="F210" s="203">
        <f>IF(C210="","",DATE(YEAR(C210)+65,MONTH(C210)+4,0))</f>
        <v/>
      </c>
      <c r="G210" s="202">
        <f>IF(F210="","",MAX(0,F210-TODAY()))</f>
        <v/>
      </c>
      <c r="H210" s="202">
        <f>IF(E210="","",IF(TODAY()&gt;F210,"Closed",IF(TODAY()&lt;E210,"Upcoming","🟢 IEP OPEN")))</f>
        <v/>
      </c>
      <c r="I210" s="184" t="n"/>
      <c r="J210" s="202">
        <f>IF(I210="No","⚠️ Late Penalty Risk",IF(I210="Yes","✅ Enrolled","Check Status"))</f>
        <v/>
      </c>
      <c r="K210" s="184" t="n"/>
      <c r="L210" s="184" t="n"/>
    </row>
    <row r="211" ht="22" customHeight="1">
      <c r="A211" s="187" t="n"/>
      <c r="B211" s="187" t="n"/>
      <c r="C211" s="187" t="n"/>
      <c r="D211" s="202">
        <f>IF(C211="","",TEXT(DATE(YEAR(C211)+65,MONTH(C211),1),"MMMM YYYY"))</f>
        <v/>
      </c>
      <c r="E211" s="203">
        <f>IF(C211="","",DATE(YEAR(C211)+65,MONTH(C211)-3,1))</f>
        <v/>
      </c>
      <c r="F211" s="203">
        <f>IF(C211="","",DATE(YEAR(C211)+65,MONTH(C211)+4,0))</f>
        <v/>
      </c>
      <c r="G211" s="202">
        <f>IF(F211="","",MAX(0,F211-TODAY()))</f>
        <v/>
      </c>
      <c r="H211" s="202">
        <f>IF(E211="","",IF(TODAY()&gt;F211,"Closed",IF(TODAY()&lt;E211,"Upcoming","🟢 IEP OPEN")))</f>
        <v/>
      </c>
      <c r="I211" s="187" t="n"/>
      <c r="J211" s="202">
        <f>IF(I211="No","⚠️ Late Penalty Risk",IF(I211="Yes","✅ Enrolled","Check Status"))</f>
        <v/>
      </c>
      <c r="K211" s="187" t="n"/>
      <c r="L211" s="187" t="n"/>
    </row>
    <row r="212" ht="22" customHeight="1">
      <c r="A212" s="184" t="n"/>
      <c r="B212" s="184" t="n"/>
      <c r="C212" s="184" t="n"/>
      <c r="D212" s="202">
        <f>IF(C212="","",TEXT(DATE(YEAR(C212)+65,MONTH(C212),1),"MMMM YYYY"))</f>
        <v/>
      </c>
      <c r="E212" s="203">
        <f>IF(C212="","",DATE(YEAR(C212)+65,MONTH(C212)-3,1))</f>
        <v/>
      </c>
      <c r="F212" s="203">
        <f>IF(C212="","",DATE(YEAR(C212)+65,MONTH(C212)+4,0))</f>
        <v/>
      </c>
      <c r="G212" s="202">
        <f>IF(F212="","",MAX(0,F212-TODAY()))</f>
        <v/>
      </c>
      <c r="H212" s="202">
        <f>IF(E212="","",IF(TODAY()&gt;F212,"Closed",IF(TODAY()&lt;E212,"Upcoming","🟢 IEP OPEN")))</f>
        <v/>
      </c>
      <c r="I212" s="184" t="n"/>
      <c r="J212" s="202">
        <f>IF(I212="No","⚠️ Late Penalty Risk",IF(I212="Yes","✅ Enrolled","Check Status"))</f>
        <v/>
      </c>
      <c r="K212" s="184" t="n"/>
      <c r="L212" s="184" t="n"/>
    </row>
    <row r="213" ht="22" customHeight="1">
      <c r="A213" s="187" t="n"/>
      <c r="B213" s="187" t="n"/>
      <c r="C213" s="187" t="n"/>
      <c r="D213" s="202">
        <f>IF(C213="","",TEXT(DATE(YEAR(C213)+65,MONTH(C213),1),"MMMM YYYY"))</f>
        <v/>
      </c>
      <c r="E213" s="203">
        <f>IF(C213="","",DATE(YEAR(C213)+65,MONTH(C213)-3,1))</f>
        <v/>
      </c>
      <c r="F213" s="203">
        <f>IF(C213="","",DATE(YEAR(C213)+65,MONTH(C213)+4,0))</f>
        <v/>
      </c>
      <c r="G213" s="202">
        <f>IF(F213="","",MAX(0,F213-TODAY()))</f>
        <v/>
      </c>
      <c r="H213" s="202">
        <f>IF(E213="","",IF(TODAY()&gt;F213,"Closed",IF(TODAY()&lt;E213,"Upcoming","🟢 IEP OPEN")))</f>
        <v/>
      </c>
      <c r="I213" s="187" t="n"/>
      <c r="J213" s="202">
        <f>IF(I213="No","⚠️ Late Penalty Risk",IF(I213="Yes","✅ Enrolled","Check Status"))</f>
        <v/>
      </c>
      <c r="K213" s="187" t="n"/>
      <c r="L213" s="187" t="n"/>
    </row>
    <row r="214" ht="22" customHeight="1">
      <c r="A214" s="184" t="n"/>
      <c r="B214" s="184" t="n"/>
      <c r="C214" s="184" t="n"/>
      <c r="D214" s="202">
        <f>IF(C214="","",TEXT(DATE(YEAR(C214)+65,MONTH(C214),1),"MMMM YYYY"))</f>
        <v/>
      </c>
      <c r="E214" s="203">
        <f>IF(C214="","",DATE(YEAR(C214)+65,MONTH(C214)-3,1))</f>
        <v/>
      </c>
      <c r="F214" s="203">
        <f>IF(C214="","",DATE(YEAR(C214)+65,MONTH(C214)+4,0))</f>
        <v/>
      </c>
      <c r="G214" s="202">
        <f>IF(F214="","",MAX(0,F214-TODAY()))</f>
        <v/>
      </c>
      <c r="H214" s="202">
        <f>IF(E214="","",IF(TODAY()&gt;F214,"Closed",IF(TODAY()&lt;E214,"Upcoming","🟢 IEP OPEN")))</f>
        <v/>
      </c>
      <c r="I214" s="184" t="n"/>
      <c r="J214" s="202">
        <f>IF(I214="No","⚠️ Late Penalty Risk",IF(I214="Yes","✅ Enrolled","Check Status"))</f>
        <v/>
      </c>
      <c r="K214" s="184" t="n"/>
      <c r="L214" s="184" t="n"/>
    </row>
    <row r="215" ht="22" customHeight="1">
      <c r="A215" s="187" t="n"/>
      <c r="B215" s="187" t="n"/>
      <c r="C215" s="187" t="n"/>
      <c r="D215" s="202">
        <f>IF(C215="","",TEXT(DATE(YEAR(C215)+65,MONTH(C215),1),"MMMM YYYY"))</f>
        <v/>
      </c>
      <c r="E215" s="203">
        <f>IF(C215="","",DATE(YEAR(C215)+65,MONTH(C215)-3,1))</f>
        <v/>
      </c>
      <c r="F215" s="203">
        <f>IF(C215="","",DATE(YEAR(C215)+65,MONTH(C215)+4,0))</f>
        <v/>
      </c>
      <c r="G215" s="202">
        <f>IF(F215="","",MAX(0,F215-TODAY()))</f>
        <v/>
      </c>
      <c r="H215" s="202">
        <f>IF(E215="","",IF(TODAY()&gt;F215,"Closed",IF(TODAY()&lt;E215,"Upcoming","🟢 IEP OPEN")))</f>
        <v/>
      </c>
      <c r="I215" s="187" t="n"/>
      <c r="J215" s="202">
        <f>IF(I215="No","⚠️ Late Penalty Risk",IF(I215="Yes","✅ Enrolled","Check Status"))</f>
        <v/>
      </c>
      <c r="K215" s="187" t="n"/>
      <c r="L215" s="187" t="n"/>
    </row>
    <row r="216" ht="22" customHeight="1">
      <c r="A216" s="184" t="n"/>
      <c r="B216" s="184" t="n"/>
      <c r="C216" s="184" t="n"/>
      <c r="D216" s="202">
        <f>IF(C216="","",TEXT(DATE(YEAR(C216)+65,MONTH(C216),1),"MMMM YYYY"))</f>
        <v/>
      </c>
      <c r="E216" s="203">
        <f>IF(C216="","",DATE(YEAR(C216)+65,MONTH(C216)-3,1))</f>
        <v/>
      </c>
      <c r="F216" s="203">
        <f>IF(C216="","",DATE(YEAR(C216)+65,MONTH(C216)+4,0))</f>
        <v/>
      </c>
      <c r="G216" s="202">
        <f>IF(F216="","",MAX(0,F216-TODAY()))</f>
        <v/>
      </c>
      <c r="H216" s="202">
        <f>IF(E216="","",IF(TODAY()&gt;F216,"Closed",IF(TODAY()&lt;E216,"Upcoming","🟢 IEP OPEN")))</f>
        <v/>
      </c>
      <c r="I216" s="184" t="n"/>
      <c r="J216" s="202">
        <f>IF(I216="No","⚠️ Late Penalty Risk",IF(I216="Yes","✅ Enrolled","Check Status"))</f>
        <v/>
      </c>
      <c r="K216" s="184" t="n"/>
      <c r="L216" s="184" t="n"/>
    </row>
  </sheetData>
  <mergeCells count="19">
    <mergeCell ref="A5:P5"/>
    <mergeCell ref="A8:D8"/>
    <mergeCell ref="M8:P8"/>
    <mergeCell ref="I8:L8"/>
    <mergeCell ref="A4:P4"/>
    <mergeCell ref="E7:H7"/>
    <mergeCell ref="A10:P10"/>
    <mergeCell ref="A115:P115"/>
    <mergeCell ref="I6:L6"/>
    <mergeCell ref="A6:D6"/>
    <mergeCell ref="E8:H8"/>
    <mergeCell ref="A1:P1"/>
    <mergeCell ref="A7:D7"/>
    <mergeCell ref="I7:L7"/>
    <mergeCell ref="M7:P7"/>
    <mergeCell ref="E6:H6"/>
    <mergeCell ref="M6:P6"/>
    <mergeCell ref="A3:P3"/>
    <mergeCell ref="A2:P2"/>
  </mergeCells>
  <conditionalFormatting sqref="J12:J5000">
    <cfRule type="cellIs" priority="1" operator="equal" dxfId="1">
      <formula>"SEP Active"</formula>
    </cfRule>
    <cfRule type="cellIs" priority="2" operator="equal" dxfId="2">
      <formula>"Expired"</formula>
    </cfRule>
    <cfRule type="cellIs" priority="3" operator="equal" dxfId="5">
      <formula>"Upcoming"</formula>
    </cfRule>
  </conditionalFormatting>
  <conditionalFormatting sqref="H117:H216">
    <cfRule type="cellIs" priority="4" operator="equal" dxfId="1">
      <formula>"🟢 IEP OPEN"</formula>
    </cfRule>
    <cfRule type="cellIs" priority="5" operator="equal" dxfId="7">
      <formula>"Closed"</formula>
    </cfRule>
  </conditionalFormatting>
  <dataValidations count="4">
    <dataValidation sqref="E12:E5000" showDropDown="0" showInputMessage="0" showErrorMessage="0" allowBlank="1" type="list">
      <formula1>"Loss of Employer/Union Coverage,Moving to New Service Area,Medicaid Status Change,Dual Eligible Status Change,Leaving Employer Coverage,Moving Into/Out of Facility,Disaster-Related SEP,Plan Contract Termination / Plan Sanctions,Extra Help (LIS) Eligibility Change,LIS Level Change,Chronic Condition (C-SNP) Eligibility,D-SNP Eligibility Change,Other"</formula1>
    </dataValidation>
    <dataValidation sqref="L12:L5000" showDropDown="0" showInputMessage="0" showErrorMessage="0" allowBlank="1" type="list">
      <formula1>"Yes,No,Pending"</formula1>
    </dataValidation>
    <dataValidation sqref="N12:N5000" showDropDown="0" showInputMessage="0" showErrorMessage="0" allowBlank="1" type="list">
      <formula1>"🔴 Urgent,🟡 Standard,⚪ Monitor"</formula1>
    </dataValidation>
    <dataValidation sqref="I117:I317" showDropDown="0" showInputMessage="0" showErrorMessage="0" allowBlank="1" type="list">
      <formula1>"Yes,No,Pending"</formula1>
    </dataValidation>
  </dataValidations>
  <pageMargins left="0.75" right="0.75" top="1" bottom="1" header="0.5" footer="0.5"/>
</worksheet>
</file>

<file path=xl/worksheets/sheet5.xml><?xml version="1.0" encoding="utf-8"?>
<worksheet xmlns="http://schemas.openxmlformats.org/spreadsheetml/2006/main">
  <sheetPr>
    <tabColor rgb="00C0392B"/>
    <outlinePr summaryBelow="1" summaryRight="1"/>
    <pageSetUpPr/>
  </sheetPr>
  <dimension ref="A1:N120"/>
  <sheetViews>
    <sheetView showGridLines="0" workbookViewId="0">
      <pane ySplit="5" topLeftCell="A6" activePane="bottomLeft" state="frozen"/>
      <selection pane="bottomLeft" activeCell="A1" sqref="A1"/>
    </sheetView>
  </sheetViews>
  <sheetFormatPr baseColWidth="8" defaultRowHeight="15"/>
  <cols>
    <col width="10" customWidth="1" min="1" max="1"/>
    <col width="20" customWidth="1" min="2" max="2"/>
    <col width="18" customWidth="1" min="3" max="3"/>
    <col width="16" customWidth="1" min="4" max="4"/>
    <col width="10" customWidth="1" min="5" max="5"/>
    <col width="12" customWidth="1" min="6" max="6"/>
    <col width="12" customWidth="1" min="7" max="7"/>
    <col width="12" customWidth="1" min="8" max="8"/>
    <col width="11" customWidth="1" min="9" max="9"/>
    <col width="20" customWidth="1" min="10" max="10"/>
    <col width="20" customWidth="1" min="11" max="11"/>
    <col width="14" customWidth="1" min="12" max="12"/>
  </cols>
  <sheetData>
    <row r="1" ht="6" customHeight="1">
      <c r="A1" s="1" t="n"/>
    </row>
    <row r="2" ht="38" customHeight="1">
      <c r="A2" s="209" t="inlineStr">
        <is>
          <t>AEP WAR ROOM</t>
        </is>
      </c>
    </row>
    <row r="3" ht="20" customHeight="1">
      <c r="A3" s="210" t="inlineStr">
        <is>
          <t>Annual Enrollment Period: Oct 15 – Dec 7  |  Your 54-Day Battle Plan</t>
        </is>
      </c>
    </row>
    <row r="4" ht="8" customHeight="1">
      <c r="A4" s="1" t="n"/>
    </row>
    <row r="5" ht="36" customHeight="1">
      <c r="A5" s="219">
        <f>IF(AND(MONTH(TODAY())&gt;=10,MONTH(TODAY())&lt;=12,OR(MONTH(TODAY())&lt;12,DAY(TODAY())&lt;=7)),"🔥 AEP IS LIVE — "&amp;MAX(0,DATE(YEAR(TODAY()),12,7)-TODAY())&amp;" DAYS REMAINING — Hit your daily goals!","⏳ AEP starts October 15.  Days away: "&amp;MAX(0,DATE(YEAR(TODAY()),10,15)-TODAY()))</f>
        <v/>
      </c>
    </row>
    <row r="7" ht="24" customHeight="1">
      <c r="A7" s="190" t="inlineStr">
        <is>
          <t>📊  DAILY SALES GOAL TRACKER</t>
        </is>
      </c>
    </row>
    <row r="8" ht="26" customHeight="1">
      <c r="A8" s="220" t="inlineStr">
        <is>
          <t>Week</t>
        </is>
      </c>
      <c r="B8" s="220" t="inlineStr">
        <is>
          <t>Goal/Day</t>
        </is>
      </c>
      <c r="C8" s="220" t="inlineStr">
        <is>
          <t>Mon</t>
        </is>
      </c>
      <c r="D8" s="220" t="inlineStr">
        <is>
          <t>Tue</t>
        </is>
      </c>
      <c r="E8" s="220" t="inlineStr">
        <is>
          <t>Wed</t>
        </is>
      </c>
      <c r="F8" s="220" t="inlineStr">
        <is>
          <t>Thu</t>
        </is>
      </c>
      <c r="G8" s="220" t="inlineStr">
        <is>
          <t>Fri</t>
        </is>
      </c>
      <c r="H8" s="220" t="inlineStr">
        <is>
          <t>Sat</t>
        </is>
      </c>
      <c r="I8" s="220" t="inlineStr">
        <is>
          <t>Week Total</t>
        </is>
      </c>
      <c r="J8" s="220" t="inlineStr">
        <is>
          <t>vs Goal</t>
        </is>
      </c>
      <c r="K8" s="220" t="inlineStr">
        <is>
          <t>Status</t>
        </is>
      </c>
    </row>
    <row r="9" ht="22" customHeight="1">
      <c r="A9" s="85" t="inlineStr">
        <is>
          <t>Week 1</t>
        </is>
      </c>
      <c r="B9" s="86" t="n"/>
      <c r="C9" s="86" t="n"/>
      <c r="D9" s="86" t="n"/>
      <c r="E9" s="86" t="n"/>
      <c r="F9" s="86" t="n"/>
      <c r="G9" s="86" t="n"/>
      <c r="H9" s="86" t="n"/>
      <c r="I9" s="87">
        <f>SUM(C9:H9)</f>
        <v/>
      </c>
      <c r="J9" s="86">
        <f>IF(B9="","",I9-(B9*6))</f>
        <v/>
      </c>
      <c r="K9" s="86">
        <f>IF(B9="","",IF(I9&gt;=(B9*6),"✅ On Track","⚠️ Behind"))</f>
        <v/>
      </c>
    </row>
    <row r="10" ht="22" customHeight="1">
      <c r="A10" s="85" t="inlineStr">
        <is>
          <t>Week 2</t>
        </is>
      </c>
      <c r="B10" s="88" t="n"/>
      <c r="C10" s="88" t="n"/>
      <c r="D10" s="88" t="n"/>
      <c r="E10" s="88" t="n"/>
      <c r="F10" s="88" t="n"/>
      <c r="G10" s="88" t="n"/>
      <c r="H10" s="88" t="n"/>
      <c r="I10" s="87">
        <f>SUM(C10:H10)</f>
        <v/>
      </c>
      <c r="J10" s="88">
        <f>IF(B10="","",I10-(B10*6))</f>
        <v/>
      </c>
      <c r="K10" s="88">
        <f>IF(B10="","",IF(I10&gt;=(B10*6),"✅ On Track","⚠️ Behind"))</f>
        <v/>
      </c>
    </row>
    <row r="11" ht="22" customHeight="1">
      <c r="A11" s="85" t="inlineStr">
        <is>
          <t>Week 3</t>
        </is>
      </c>
      <c r="B11" s="86" t="n"/>
      <c r="C11" s="86" t="n"/>
      <c r="D11" s="86" t="n"/>
      <c r="E11" s="86" t="n"/>
      <c r="F11" s="86" t="n"/>
      <c r="G11" s="86" t="n"/>
      <c r="H11" s="86" t="n"/>
      <c r="I11" s="87">
        <f>SUM(C11:H11)</f>
        <v/>
      </c>
      <c r="J11" s="86">
        <f>IF(B11="","",I11-(B11*6))</f>
        <v/>
      </c>
      <c r="K11" s="86">
        <f>IF(B11="","",IF(I11&gt;=(B11*6),"✅ On Track","⚠️ Behind"))</f>
        <v/>
      </c>
    </row>
    <row r="12" ht="22" customHeight="1">
      <c r="A12" s="85" t="inlineStr">
        <is>
          <t>Week 4</t>
        </is>
      </c>
      <c r="B12" s="88" t="n"/>
      <c r="C12" s="88" t="n"/>
      <c r="D12" s="88" t="n"/>
      <c r="E12" s="88" t="n"/>
      <c r="F12" s="88" t="n"/>
      <c r="G12" s="88" t="n"/>
      <c r="H12" s="88" t="n"/>
      <c r="I12" s="87">
        <f>SUM(C12:H12)</f>
        <v/>
      </c>
      <c r="J12" s="88">
        <f>IF(B12="","",I12-(B12*6))</f>
        <v/>
      </c>
      <c r="K12" s="88">
        <f>IF(B12="","",IF(I12&gt;=(B12*6),"✅ On Track","⚠️ Behind"))</f>
        <v/>
      </c>
    </row>
    <row r="13" ht="22" customHeight="1">
      <c r="A13" s="85" t="inlineStr">
        <is>
          <t>Week 5</t>
        </is>
      </c>
      <c r="B13" s="86" t="n"/>
      <c r="C13" s="86" t="n"/>
      <c r="D13" s="86" t="n"/>
      <c r="E13" s="86" t="n"/>
      <c r="F13" s="86" t="n"/>
      <c r="G13" s="86" t="n"/>
      <c r="H13" s="86" t="n"/>
      <c r="I13" s="87">
        <f>SUM(C13:H13)</f>
        <v/>
      </c>
      <c r="J13" s="86">
        <f>IF(B13="","",I13-(B13*6))</f>
        <v/>
      </c>
      <c r="K13" s="86">
        <f>IF(B13="","",IF(I13&gt;=(B13*6),"✅ On Track","⚠️ Behind"))</f>
        <v/>
      </c>
    </row>
    <row r="14" ht="22" customHeight="1">
      <c r="A14" s="85" t="inlineStr">
        <is>
          <t>Week 6</t>
        </is>
      </c>
      <c r="B14" s="88" t="n"/>
      <c r="C14" s="88" t="n"/>
      <c r="D14" s="88" t="n"/>
      <c r="E14" s="88" t="n"/>
      <c r="F14" s="88" t="n"/>
      <c r="G14" s="88" t="n"/>
      <c r="H14" s="88" t="n"/>
      <c r="I14" s="87">
        <f>SUM(C14:H14)</f>
        <v/>
      </c>
      <c r="J14" s="88">
        <f>IF(B14="","",I14-(B14*6))</f>
        <v/>
      </c>
      <c r="K14" s="88">
        <f>IF(B14="","",IF(I14&gt;=(B14*6),"✅ On Track","⚠️ Behind"))</f>
        <v/>
      </c>
    </row>
    <row r="15" ht="22" customHeight="1">
      <c r="A15" s="85" t="inlineStr">
        <is>
          <t>Week 7</t>
        </is>
      </c>
      <c r="B15" s="86" t="n"/>
      <c r="C15" s="86" t="n"/>
      <c r="D15" s="86" t="n"/>
      <c r="E15" s="86" t="n"/>
      <c r="F15" s="86" t="n"/>
      <c r="G15" s="86" t="n"/>
      <c r="H15" s="86" t="n"/>
      <c r="I15" s="87">
        <f>SUM(C15:H15)</f>
        <v/>
      </c>
      <c r="J15" s="86">
        <f>IF(B15="","",I15-(B15*6))</f>
        <v/>
      </c>
      <c r="K15" s="86">
        <f>IF(B15="","",IF(I15&gt;=(B15*6),"✅ On Track","⚠️ Behind"))</f>
        <v/>
      </c>
    </row>
    <row r="16" ht="22" customHeight="1">
      <c r="A16" s="85" t="inlineStr">
        <is>
          <t>Week 8</t>
        </is>
      </c>
      <c r="B16" s="88" t="n"/>
      <c r="C16" s="88" t="n"/>
      <c r="D16" s="88" t="n"/>
      <c r="E16" s="88" t="n"/>
      <c r="F16" s="88" t="n"/>
      <c r="G16" s="88" t="n"/>
      <c r="H16" s="88" t="n"/>
      <c r="I16" s="87">
        <f>SUM(C16:H16)</f>
        <v/>
      </c>
      <c r="J16" s="88">
        <f>IF(B16="","",I16-(B16*6))</f>
        <v/>
      </c>
      <c r="K16" s="88">
        <f>IF(B16="","",IF(I16&gt;=(B16*6),"✅ On Track","⚠️ Behind"))</f>
        <v/>
      </c>
    </row>
    <row r="17" ht="26" customHeight="1">
      <c r="A17" s="89" t="inlineStr">
        <is>
          <t>AEP GRAND TOTAL</t>
        </is>
      </c>
      <c r="I17" s="90">
        <f>SUM(I9:I16)</f>
        <v/>
      </c>
    </row>
    <row r="19" ht="24" customHeight="1">
      <c r="A19" s="197" t="inlineStr">
        <is>
          <t>✅  CLIENT AEP REVIEW TRACKER</t>
        </is>
      </c>
    </row>
    <row r="20" ht="26" customHeight="1">
      <c r="A20" s="199" t="inlineStr">
        <is>
          <t>Client ID</t>
        </is>
      </c>
      <c r="B20" s="199" t="inlineStr">
        <is>
          <t>Client Name</t>
        </is>
      </c>
      <c r="C20" s="199" t="inlineStr">
        <is>
          <t>Current Plan</t>
        </is>
      </c>
      <c r="D20" s="199" t="inlineStr">
        <is>
          <t>Carrier</t>
        </is>
      </c>
      <c r="E20" s="199" t="inlineStr">
        <is>
          <t>Reviewed?</t>
        </is>
      </c>
      <c r="F20" s="199" t="inlineStr">
        <is>
          <t>Review Date</t>
        </is>
      </c>
      <c r="G20" s="199" t="inlineStr">
        <is>
          <t>MAPD Option?</t>
        </is>
      </c>
      <c r="H20" s="199" t="inlineStr">
        <is>
          <t>PDP Option?</t>
        </is>
      </c>
      <c r="I20" s="199" t="inlineStr">
        <is>
          <t>Plan Change?</t>
        </is>
      </c>
      <c r="J20" s="199" t="inlineStr">
        <is>
          <t>New Plan/Carrier</t>
        </is>
      </c>
      <c r="K20" s="199" t="inlineStr">
        <is>
          <t>Outcome</t>
        </is>
      </c>
      <c r="L20" s="199" t="inlineStr">
        <is>
          <t>Commission Est.</t>
        </is>
      </c>
    </row>
    <row r="21" ht="22" customHeight="1">
      <c r="A21" s="187" t="n"/>
      <c r="B21" s="187" t="n"/>
      <c r="C21" s="187" t="n"/>
      <c r="D21" s="187" t="n"/>
      <c r="E21" s="187" t="n"/>
      <c r="F21" s="187" t="n"/>
      <c r="G21" s="187" t="n"/>
      <c r="H21" s="187" t="n"/>
      <c r="I21" s="187" t="n"/>
      <c r="J21" s="187" t="n"/>
      <c r="K21" s="187" t="n"/>
      <c r="L21" s="188" t="n"/>
    </row>
    <row r="22" ht="22" customHeight="1">
      <c r="A22" s="184" t="n"/>
      <c r="B22" s="184" t="n"/>
      <c r="C22" s="184" t="n"/>
      <c r="D22" s="184" t="n"/>
      <c r="E22" s="184" t="n"/>
      <c r="F22" s="184" t="n"/>
      <c r="G22" s="184" t="n"/>
      <c r="H22" s="184" t="n"/>
      <c r="I22" s="184" t="n"/>
      <c r="J22" s="184" t="n"/>
      <c r="K22" s="184" t="n"/>
      <c r="L22" s="185" t="n"/>
    </row>
    <row r="23" ht="22" customHeight="1">
      <c r="A23" s="187" t="n"/>
      <c r="B23" s="187" t="n"/>
      <c r="C23" s="187" t="n"/>
      <c r="D23" s="187" t="n"/>
      <c r="E23" s="187" t="n"/>
      <c r="F23" s="187" t="n"/>
      <c r="G23" s="187" t="n"/>
      <c r="H23" s="187" t="n"/>
      <c r="I23" s="187" t="n"/>
      <c r="J23" s="187" t="n"/>
      <c r="K23" s="187" t="n"/>
      <c r="L23" s="188" t="n"/>
    </row>
    <row r="24" ht="22" customHeight="1">
      <c r="A24" s="184" t="n"/>
      <c r="B24" s="184" t="n"/>
      <c r="C24" s="184" t="n"/>
      <c r="D24" s="184" t="n"/>
      <c r="E24" s="184" t="n"/>
      <c r="F24" s="184" t="n"/>
      <c r="G24" s="184" t="n"/>
      <c r="H24" s="184" t="n"/>
      <c r="I24" s="184" t="n"/>
      <c r="J24" s="184" t="n"/>
      <c r="K24" s="184" t="n"/>
      <c r="L24" s="185" t="n"/>
    </row>
    <row r="25" ht="22" customHeight="1">
      <c r="A25" s="187" t="n"/>
      <c r="B25" s="187" t="n"/>
      <c r="C25" s="187" t="n"/>
      <c r="D25" s="187" t="n"/>
      <c r="E25" s="187" t="n"/>
      <c r="F25" s="187" t="n"/>
      <c r="G25" s="187" t="n"/>
      <c r="H25" s="187" t="n"/>
      <c r="I25" s="187" t="n"/>
      <c r="J25" s="187" t="n"/>
      <c r="K25" s="187" t="n"/>
      <c r="L25" s="188" t="n"/>
    </row>
    <row r="26" ht="22" customHeight="1">
      <c r="A26" s="184" t="n"/>
      <c r="B26" s="184" t="n"/>
      <c r="C26" s="184" t="n"/>
      <c r="D26" s="184" t="n"/>
      <c r="E26" s="184" t="n"/>
      <c r="F26" s="184" t="n"/>
      <c r="G26" s="184" t="n"/>
      <c r="H26" s="184" t="n"/>
      <c r="I26" s="184" t="n"/>
      <c r="J26" s="184" t="n"/>
      <c r="K26" s="184" t="n"/>
      <c r="L26" s="185" t="n"/>
    </row>
    <row r="27" ht="22" customHeight="1">
      <c r="A27" s="187" t="n"/>
      <c r="B27" s="187" t="n"/>
      <c r="C27" s="187" t="n"/>
      <c r="D27" s="187" t="n"/>
      <c r="E27" s="187" t="n"/>
      <c r="F27" s="187" t="n"/>
      <c r="G27" s="187" t="n"/>
      <c r="H27" s="187" t="n"/>
      <c r="I27" s="187" t="n"/>
      <c r="J27" s="187" t="n"/>
      <c r="K27" s="187" t="n"/>
      <c r="L27" s="188" t="n"/>
    </row>
    <row r="28" ht="22" customHeight="1">
      <c r="A28" s="184" t="n"/>
      <c r="B28" s="184" t="n"/>
      <c r="C28" s="184" t="n"/>
      <c r="D28" s="184" t="n"/>
      <c r="E28" s="184" t="n"/>
      <c r="F28" s="184" t="n"/>
      <c r="G28" s="184" t="n"/>
      <c r="H28" s="184" t="n"/>
      <c r="I28" s="184" t="n"/>
      <c r="J28" s="184" t="n"/>
      <c r="K28" s="184" t="n"/>
      <c r="L28" s="185" t="n"/>
    </row>
    <row r="29" ht="22" customHeight="1">
      <c r="A29" s="187" t="n"/>
      <c r="B29" s="187" t="n"/>
      <c r="C29" s="187" t="n"/>
      <c r="D29" s="187" t="n"/>
      <c r="E29" s="187" t="n"/>
      <c r="F29" s="187" t="n"/>
      <c r="G29" s="187" t="n"/>
      <c r="H29" s="187" t="n"/>
      <c r="I29" s="187" t="n"/>
      <c r="J29" s="187" t="n"/>
      <c r="K29" s="187" t="n"/>
      <c r="L29" s="188" t="n"/>
    </row>
    <row r="30" ht="22" customHeight="1">
      <c r="A30" s="184" t="n"/>
      <c r="B30" s="184" t="n"/>
      <c r="C30" s="184" t="n"/>
      <c r="D30" s="184" t="n"/>
      <c r="E30" s="184" t="n"/>
      <c r="F30" s="184" t="n"/>
      <c r="G30" s="184" t="n"/>
      <c r="H30" s="184" t="n"/>
      <c r="I30" s="184" t="n"/>
      <c r="J30" s="184" t="n"/>
      <c r="K30" s="184" t="n"/>
      <c r="L30" s="185" t="n"/>
    </row>
    <row r="31" ht="22" customHeight="1">
      <c r="A31" s="187" t="n"/>
      <c r="B31" s="187" t="n"/>
      <c r="C31" s="187" t="n"/>
      <c r="D31" s="187" t="n"/>
      <c r="E31" s="187" t="n"/>
      <c r="F31" s="187" t="n"/>
      <c r="G31" s="187" t="n"/>
      <c r="H31" s="187" t="n"/>
      <c r="I31" s="187" t="n"/>
      <c r="J31" s="187" t="n"/>
      <c r="K31" s="187" t="n"/>
      <c r="L31" s="188" t="n"/>
    </row>
    <row r="32" ht="22" customHeight="1">
      <c r="A32" s="184" t="n"/>
      <c r="B32" s="184" t="n"/>
      <c r="C32" s="184" t="n"/>
      <c r="D32" s="184" t="n"/>
      <c r="E32" s="184" t="n"/>
      <c r="F32" s="184" t="n"/>
      <c r="G32" s="184" t="n"/>
      <c r="H32" s="184" t="n"/>
      <c r="I32" s="184" t="n"/>
      <c r="J32" s="184" t="n"/>
      <c r="K32" s="184" t="n"/>
      <c r="L32" s="185" t="n"/>
    </row>
    <row r="33" ht="22" customHeight="1">
      <c r="A33" s="187" t="n"/>
      <c r="B33" s="187" t="n"/>
      <c r="C33" s="187" t="n"/>
      <c r="D33" s="187" t="n"/>
      <c r="E33" s="187" t="n"/>
      <c r="F33" s="187" t="n"/>
      <c r="G33" s="187" t="n"/>
      <c r="H33" s="187" t="n"/>
      <c r="I33" s="187" t="n"/>
      <c r="J33" s="187" t="n"/>
      <c r="K33" s="187" t="n"/>
      <c r="L33" s="188" t="n"/>
    </row>
    <row r="34" ht="22" customHeight="1">
      <c r="A34" s="184" t="n"/>
      <c r="B34" s="184" t="n"/>
      <c r="C34" s="184" t="n"/>
      <c r="D34" s="184" t="n"/>
      <c r="E34" s="184" t="n"/>
      <c r="F34" s="184" t="n"/>
      <c r="G34" s="184" t="n"/>
      <c r="H34" s="184" t="n"/>
      <c r="I34" s="184" t="n"/>
      <c r="J34" s="184" t="n"/>
      <c r="K34" s="184" t="n"/>
      <c r="L34" s="185" t="n"/>
    </row>
    <row r="35" ht="22" customHeight="1">
      <c r="A35" s="187" t="n"/>
      <c r="B35" s="187" t="n"/>
      <c r="C35" s="187" t="n"/>
      <c r="D35" s="187" t="n"/>
      <c r="E35" s="187" t="n"/>
      <c r="F35" s="187" t="n"/>
      <c r="G35" s="187" t="n"/>
      <c r="H35" s="187" t="n"/>
      <c r="I35" s="187" t="n"/>
      <c r="J35" s="187" t="n"/>
      <c r="K35" s="187" t="n"/>
      <c r="L35" s="188" t="n"/>
    </row>
    <row r="36" ht="22" customHeight="1">
      <c r="A36" s="184" t="n"/>
      <c r="B36" s="184" t="n"/>
      <c r="C36" s="184" t="n"/>
      <c r="D36" s="184" t="n"/>
      <c r="E36" s="184" t="n"/>
      <c r="F36" s="184" t="n"/>
      <c r="G36" s="184" t="n"/>
      <c r="H36" s="184" t="n"/>
      <c r="I36" s="184" t="n"/>
      <c r="J36" s="184" t="n"/>
      <c r="K36" s="184" t="n"/>
      <c r="L36" s="185" t="n"/>
    </row>
    <row r="37" ht="22" customHeight="1">
      <c r="A37" s="187" t="n"/>
      <c r="B37" s="187" t="n"/>
      <c r="C37" s="187" t="n"/>
      <c r="D37" s="187" t="n"/>
      <c r="E37" s="187" t="n"/>
      <c r="F37" s="187" t="n"/>
      <c r="G37" s="187" t="n"/>
      <c r="H37" s="187" t="n"/>
      <c r="I37" s="187" t="n"/>
      <c r="J37" s="187" t="n"/>
      <c r="K37" s="187" t="n"/>
      <c r="L37" s="188" t="n"/>
    </row>
    <row r="38" ht="22" customHeight="1">
      <c r="A38" s="184" t="n"/>
      <c r="B38" s="184" t="n"/>
      <c r="C38" s="184" t="n"/>
      <c r="D38" s="184" t="n"/>
      <c r="E38" s="184" t="n"/>
      <c r="F38" s="184" t="n"/>
      <c r="G38" s="184" t="n"/>
      <c r="H38" s="184" t="n"/>
      <c r="I38" s="184" t="n"/>
      <c r="J38" s="184" t="n"/>
      <c r="K38" s="184" t="n"/>
      <c r="L38" s="185" t="n"/>
    </row>
    <row r="39" ht="22" customHeight="1">
      <c r="A39" s="187" t="n"/>
      <c r="B39" s="187" t="n"/>
      <c r="C39" s="187" t="n"/>
      <c r="D39" s="187" t="n"/>
      <c r="E39" s="187" t="n"/>
      <c r="F39" s="187" t="n"/>
      <c r="G39" s="187" t="n"/>
      <c r="H39" s="187" t="n"/>
      <c r="I39" s="187" t="n"/>
      <c r="J39" s="187" t="n"/>
      <c r="K39" s="187" t="n"/>
      <c r="L39" s="188" t="n"/>
    </row>
    <row r="40" ht="22" customHeight="1">
      <c r="A40" s="184" t="n"/>
      <c r="B40" s="184" t="n"/>
      <c r="C40" s="184" t="n"/>
      <c r="D40" s="184" t="n"/>
      <c r="E40" s="184" t="n"/>
      <c r="F40" s="184" t="n"/>
      <c r="G40" s="184" t="n"/>
      <c r="H40" s="184" t="n"/>
      <c r="I40" s="184" t="n"/>
      <c r="J40" s="184" t="n"/>
      <c r="K40" s="184" t="n"/>
      <c r="L40" s="185" t="n"/>
    </row>
    <row r="41" ht="22" customHeight="1">
      <c r="A41" s="187" t="n"/>
      <c r="B41" s="187" t="n"/>
      <c r="C41" s="187" t="n"/>
      <c r="D41" s="187" t="n"/>
      <c r="E41" s="187" t="n"/>
      <c r="F41" s="187" t="n"/>
      <c r="G41" s="187" t="n"/>
      <c r="H41" s="187" t="n"/>
      <c r="I41" s="187" t="n"/>
      <c r="J41" s="187" t="n"/>
      <c r="K41" s="187" t="n"/>
      <c r="L41" s="188" t="n"/>
    </row>
    <row r="42" ht="22" customHeight="1">
      <c r="A42" s="184" t="n"/>
      <c r="B42" s="184" t="n"/>
      <c r="C42" s="184" t="n"/>
      <c r="D42" s="184" t="n"/>
      <c r="E42" s="184" t="n"/>
      <c r="F42" s="184" t="n"/>
      <c r="G42" s="184" t="n"/>
      <c r="H42" s="184" t="n"/>
      <c r="I42" s="184" t="n"/>
      <c r="J42" s="184" t="n"/>
      <c r="K42" s="184" t="n"/>
      <c r="L42" s="185" t="n"/>
    </row>
    <row r="43" ht="22" customHeight="1">
      <c r="A43" s="187" t="n"/>
      <c r="B43" s="187" t="n"/>
      <c r="C43" s="187" t="n"/>
      <c r="D43" s="187" t="n"/>
      <c r="E43" s="187" t="n"/>
      <c r="F43" s="187" t="n"/>
      <c r="G43" s="187" t="n"/>
      <c r="H43" s="187" t="n"/>
      <c r="I43" s="187" t="n"/>
      <c r="J43" s="187" t="n"/>
      <c r="K43" s="187" t="n"/>
      <c r="L43" s="188" t="n"/>
    </row>
    <row r="44" ht="22" customHeight="1">
      <c r="A44" s="184" t="n"/>
      <c r="B44" s="184" t="n"/>
      <c r="C44" s="184" t="n"/>
      <c r="D44" s="184" t="n"/>
      <c r="E44" s="184" t="n"/>
      <c r="F44" s="184" t="n"/>
      <c r="G44" s="184" t="n"/>
      <c r="H44" s="184" t="n"/>
      <c r="I44" s="184" t="n"/>
      <c r="J44" s="184" t="n"/>
      <c r="K44" s="184" t="n"/>
      <c r="L44" s="185" t="n"/>
    </row>
    <row r="45" ht="22" customHeight="1">
      <c r="A45" s="187" t="n"/>
      <c r="B45" s="187" t="n"/>
      <c r="C45" s="187" t="n"/>
      <c r="D45" s="187" t="n"/>
      <c r="E45" s="187" t="n"/>
      <c r="F45" s="187" t="n"/>
      <c r="G45" s="187" t="n"/>
      <c r="H45" s="187" t="n"/>
      <c r="I45" s="187" t="n"/>
      <c r="J45" s="187" t="n"/>
      <c r="K45" s="187" t="n"/>
      <c r="L45" s="188" t="n"/>
    </row>
    <row r="46" ht="22" customHeight="1">
      <c r="A46" s="184" t="n"/>
      <c r="B46" s="184" t="n"/>
      <c r="C46" s="184" t="n"/>
      <c r="D46" s="184" t="n"/>
      <c r="E46" s="184" t="n"/>
      <c r="F46" s="184" t="n"/>
      <c r="G46" s="184" t="n"/>
      <c r="H46" s="184" t="n"/>
      <c r="I46" s="184" t="n"/>
      <c r="J46" s="184" t="n"/>
      <c r="K46" s="184" t="n"/>
      <c r="L46" s="185" t="n"/>
    </row>
    <row r="47" ht="22" customHeight="1">
      <c r="A47" s="187" t="n"/>
      <c r="B47" s="187" t="n"/>
      <c r="C47" s="187" t="n"/>
      <c r="D47" s="187" t="n"/>
      <c r="E47" s="187" t="n"/>
      <c r="F47" s="187" t="n"/>
      <c r="G47" s="187" t="n"/>
      <c r="H47" s="187" t="n"/>
      <c r="I47" s="187" t="n"/>
      <c r="J47" s="187" t="n"/>
      <c r="K47" s="187" t="n"/>
      <c r="L47" s="188" t="n"/>
    </row>
    <row r="48" ht="22" customHeight="1">
      <c r="A48" s="184" t="n"/>
      <c r="B48" s="184" t="n"/>
      <c r="C48" s="184" t="n"/>
      <c r="D48" s="184" t="n"/>
      <c r="E48" s="184" t="n"/>
      <c r="F48" s="184" t="n"/>
      <c r="G48" s="184" t="n"/>
      <c r="H48" s="184" t="n"/>
      <c r="I48" s="184" t="n"/>
      <c r="J48" s="184" t="n"/>
      <c r="K48" s="184" t="n"/>
      <c r="L48" s="185" t="n"/>
    </row>
    <row r="49" ht="22" customHeight="1">
      <c r="A49" s="187" t="n"/>
      <c r="B49" s="187" t="n"/>
      <c r="C49" s="187" t="n"/>
      <c r="D49" s="187" t="n"/>
      <c r="E49" s="187" t="n"/>
      <c r="F49" s="187" t="n"/>
      <c r="G49" s="187" t="n"/>
      <c r="H49" s="187" t="n"/>
      <c r="I49" s="187" t="n"/>
      <c r="J49" s="187" t="n"/>
      <c r="K49" s="187" t="n"/>
      <c r="L49" s="188" t="n"/>
    </row>
    <row r="50" ht="22" customHeight="1">
      <c r="A50" s="184" t="n"/>
      <c r="B50" s="184" t="n"/>
      <c r="C50" s="184" t="n"/>
      <c r="D50" s="184" t="n"/>
      <c r="E50" s="184" t="n"/>
      <c r="F50" s="184" t="n"/>
      <c r="G50" s="184" t="n"/>
      <c r="H50" s="184" t="n"/>
      <c r="I50" s="184" t="n"/>
      <c r="J50" s="184" t="n"/>
      <c r="K50" s="184" t="n"/>
      <c r="L50" s="185" t="n"/>
    </row>
    <row r="51" ht="22" customHeight="1">
      <c r="A51" s="187" t="n"/>
      <c r="B51" s="187" t="n"/>
      <c r="C51" s="187" t="n"/>
      <c r="D51" s="187" t="n"/>
      <c r="E51" s="187" t="n"/>
      <c r="F51" s="187" t="n"/>
      <c r="G51" s="187" t="n"/>
      <c r="H51" s="187" t="n"/>
      <c r="I51" s="187" t="n"/>
      <c r="J51" s="187" t="n"/>
      <c r="K51" s="187" t="n"/>
      <c r="L51" s="188" t="n"/>
    </row>
    <row r="52" ht="22" customHeight="1">
      <c r="A52" s="184" t="n"/>
      <c r="B52" s="184" t="n"/>
      <c r="C52" s="184" t="n"/>
      <c r="D52" s="184" t="n"/>
      <c r="E52" s="184" t="n"/>
      <c r="F52" s="184" t="n"/>
      <c r="G52" s="184" t="n"/>
      <c r="H52" s="184" t="n"/>
      <c r="I52" s="184" t="n"/>
      <c r="J52" s="184" t="n"/>
      <c r="K52" s="184" t="n"/>
      <c r="L52" s="185" t="n"/>
    </row>
    <row r="53" ht="22" customHeight="1">
      <c r="A53" s="187" t="n"/>
      <c r="B53" s="187" t="n"/>
      <c r="C53" s="187" t="n"/>
      <c r="D53" s="187" t="n"/>
      <c r="E53" s="187" t="n"/>
      <c r="F53" s="187" t="n"/>
      <c r="G53" s="187" t="n"/>
      <c r="H53" s="187" t="n"/>
      <c r="I53" s="187" t="n"/>
      <c r="J53" s="187" t="n"/>
      <c r="K53" s="187" t="n"/>
      <c r="L53" s="188" t="n"/>
    </row>
    <row r="54" ht="22" customHeight="1">
      <c r="A54" s="184" t="n"/>
      <c r="B54" s="184" t="n"/>
      <c r="C54" s="184" t="n"/>
      <c r="D54" s="184" t="n"/>
      <c r="E54" s="184" t="n"/>
      <c r="F54" s="184" t="n"/>
      <c r="G54" s="184" t="n"/>
      <c r="H54" s="184" t="n"/>
      <c r="I54" s="184" t="n"/>
      <c r="J54" s="184" t="n"/>
      <c r="K54" s="184" t="n"/>
      <c r="L54" s="185" t="n"/>
    </row>
    <row r="55" ht="22" customHeight="1">
      <c r="A55" s="187" t="n"/>
      <c r="B55" s="187" t="n"/>
      <c r="C55" s="187" t="n"/>
      <c r="D55" s="187" t="n"/>
      <c r="E55" s="187" t="n"/>
      <c r="F55" s="187" t="n"/>
      <c r="G55" s="187" t="n"/>
      <c r="H55" s="187" t="n"/>
      <c r="I55" s="187" t="n"/>
      <c r="J55" s="187" t="n"/>
      <c r="K55" s="187" t="n"/>
      <c r="L55" s="188" t="n"/>
    </row>
    <row r="56" ht="22" customHeight="1">
      <c r="A56" s="184" t="n"/>
      <c r="B56" s="184" t="n"/>
      <c r="C56" s="184" t="n"/>
      <c r="D56" s="184" t="n"/>
      <c r="E56" s="184" t="n"/>
      <c r="F56" s="184" t="n"/>
      <c r="G56" s="184" t="n"/>
      <c r="H56" s="184" t="n"/>
      <c r="I56" s="184" t="n"/>
      <c r="J56" s="184" t="n"/>
      <c r="K56" s="184" t="n"/>
      <c r="L56" s="185" t="n"/>
    </row>
    <row r="57" ht="22" customHeight="1">
      <c r="A57" s="187" t="n"/>
      <c r="B57" s="187" t="n"/>
      <c r="C57" s="187" t="n"/>
      <c r="D57" s="187" t="n"/>
      <c r="E57" s="187" t="n"/>
      <c r="F57" s="187" t="n"/>
      <c r="G57" s="187" t="n"/>
      <c r="H57" s="187" t="n"/>
      <c r="I57" s="187" t="n"/>
      <c r="J57" s="187" t="n"/>
      <c r="K57" s="187" t="n"/>
      <c r="L57" s="188" t="n"/>
    </row>
    <row r="58" ht="22" customHeight="1">
      <c r="A58" s="184" t="n"/>
      <c r="B58" s="184" t="n"/>
      <c r="C58" s="184" t="n"/>
      <c r="D58" s="184" t="n"/>
      <c r="E58" s="184" t="n"/>
      <c r="F58" s="184" t="n"/>
      <c r="G58" s="184" t="n"/>
      <c r="H58" s="184" t="n"/>
      <c r="I58" s="184" t="n"/>
      <c r="J58" s="184" t="n"/>
      <c r="K58" s="184" t="n"/>
      <c r="L58" s="185" t="n"/>
    </row>
    <row r="59" ht="22" customHeight="1">
      <c r="A59" s="187" t="n"/>
      <c r="B59" s="187" t="n"/>
      <c r="C59" s="187" t="n"/>
      <c r="D59" s="187" t="n"/>
      <c r="E59" s="187" t="n"/>
      <c r="F59" s="187" t="n"/>
      <c r="G59" s="187" t="n"/>
      <c r="H59" s="187" t="n"/>
      <c r="I59" s="187" t="n"/>
      <c r="J59" s="187" t="n"/>
      <c r="K59" s="187" t="n"/>
      <c r="L59" s="188" t="n"/>
    </row>
    <row r="60" ht="22" customHeight="1">
      <c r="A60" s="184" t="n"/>
      <c r="B60" s="184" t="n"/>
      <c r="C60" s="184" t="n"/>
      <c r="D60" s="184" t="n"/>
      <c r="E60" s="184" t="n"/>
      <c r="F60" s="184" t="n"/>
      <c r="G60" s="184" t="n"/>
      <c r="H60" s="184" t="n"/>
      <c r="I60" s="184" t="n"/>
      <c r="J60" s="184" t="n"/>
      <c r="K60" s="184" t="n"/>
      <c r="L60" s="185" t="n"/>
    </row>
    <row r="61" ht="22" customHeight="1">
      <c r="A61" s="187" t="n"/>
      <c r="B61" s="187" t="n"/>
      <c r="C61" s="187" t="n"/>
      <c r="D61" s="187" t="n"/>
      <c r="E61" s="187" t="n"/>
      <c r="F61" s="187" t="n"/>
      <c r="G61" s="187" t="n"/>
      <c r="H61" s="187" t="n"/>
      <c r="I61" s="187" t="n"/>
      <c r="J61" s="187" t="n"/>
      <c r="K61" s="187" t="n"/>
      <c r="L61" s="188" t="n"/>
    </row>
    <row r="62" ht="22" customHeight="1">
      <c r="A62" s="184" t="n"/>
      <c r="B62" s="184" t="n"/>
      <c r="C62" s="184" t="n"/>
      <c r="D62" s="184" t="n"/>
      <c r="E62" s="184" t="n"/>
      <c r="F62" s="184" t="n"/>
      <c r="G62" s="184" t="n"/>
      <c r="H62" s="184" t="n"/>
      <c r="I62" s="184" t="n"/>
      <c r="J62" s="184" t="n"/>
      <c r="K62" s="184" t="n"/>
      <c r="L62" s="185" t="n"/>
    </row>
    <row r="63" ht="22" customHeight="1">
      <c r="A63" s="187" t="n"/>
      <c r="B63" s="187" t="n"/>
      <c r="C63" s="187" t="n"/>
      <c r="D63" s="187" t="n"/>
      <c r="E63" s="187" t="n"/>
      <c r="F63" s="187" t="n"/>
      <c r="G63" s="187" t="n"/>
      <c r="H63" s="187" t="n"/>
      <c r="I63" s="187" t="n"/>
      <c r="J63" s="187" t="n"/>
      <c r="K63" s="187" t="n"/>
      <c r="L63" s="188" t="n"/>
    </row>
    <row r="64" ht="22" customHeight="1">
      <c r="A64" s="184" t="n"/>
      <c r="B64" s="184" t="n"/>
      <c r="C64" s="184" t="n"/>
      <c r="D64" s="184" t="n"/>
      <c r="E64" s="184" t="n"/>
      <c r="F64" s="184" t="n"/>
      <c r="G64" s="184" t="n"/>
      <c r="H64" s="184" t="n"/>
      <c r="I64" s="184" t="n"/>
      <c r="J64" s="184" t="n"/>
      <c r="K64" s="184" t="n"/>
      <c r="L64" s="185" t="n"/>
    </row>
    <row r="65" ht="22" customHeight="1">
      <c r="A65" s="187" t="n"/>
      <c r="B65" s="187" t="n"/>
      <c r="C65" s="187" t="n"/>
      <c r="D65" s="187" t="n"/>
      <c r="E65" s="187" t="n"/>
      <c r="F65" s="187" t="n"/>
      <c r="G65" s="187" t="n"/>
      <c r="H65" s="187" t="n"/>
      <c r="I65" s="187" t="n"/>
      <c r="J65" s="187" t="n"/>
      <c r="K65" s="187" t="n"/>
      <c r="L65" s="188" t="n"/>
    </row>
    <row r="66" ht="22" customHeight="1">
      <c r="A66" s="184" t="n"/>
      <c r="B66" s="184" t="n"/>
      <c r="C66" s="184" t="n"/>
      <c r="D66" s="184" t="n"/>
      <c r="E66" s="184" t="n"/>
      <c r="F66" s="184" t="n"/>
      <c r="G66" s="184" t="n"/>
      <c r="H66" s="184" t="n"/>
      <c r="I66" s="184" t="n"/>
      <c r="J66" s="184" t="n"/>
      <c r="K66" s="184" t="n"/>
      <c r="L66" s="185" t="n"/>
    </row>
    <row r="67" ht="22" customHeight="1">
      <c r="A67" s="187" t="n"/>
      <c r="B67" s="187" t="n"/>
      <c r="C67" s="187" t="n"/>
      <c r="D67" s="187" t="n"/>
      <c r="E67" s="187" t="n"/>
      <c r="F67" s="187" t="n"/>
      <c r="G67" s="187" t="n"/>
      <c r="H67" s="187" t="n"/>
      <c r="I67" s="187" t="n"/>
      <c r="J67" s="187" t="n"/>
      <c r="K67" s="187" t="n"/>
      <c r="L67" s="188" t="n"/>
    </row>
    <row r="68" ht="22" customHeight="1">
      <c r="A68" s="184" t="n"/>
      <c r="B68" s="184" t="n"/>
      <c r="C68" s="184" t="n"/>
      <c r="D68" s="184" t="n"/>
      <c r="E68" s="184" t="n"/>
      <c r="F68" s="184" t="n"/>
      <c r="G68" s="184" t="n"/>
      <c r="H68" s="184" t="n"/>
      <c r="I68" s="184" t="n"/>
      <c r="J68" s="184" t="n"/>
      <c r="K68" s="184" t="n"/>
      <c r="L68" s="185" t="n"/>
    </row>
    <row r="69" ht="22" customHeight="1">
      <c r="A69" s="187" t="n"/>
      <c r="B69" s="187" t="n"/>
      <c r="C69" s="187" t="n"/>
      <c r="D69" s="187" t="n"/>
      <c r="E69" s="187" t="n"/>
      <c r="F69" s="187" t="n"/>
      <c r="G69" s="187" t="n"/>
      <c r="H69" s="187" t="n"/>
      <c r="I69" s="187" t="n"/>
      <c r="J69" s="187" t="n"/>
      <c r="K69" s="187" t="n"/>
      <c r="L69" s="188" t="n"/>
    </row>
    <row r="70" ht="22" customHeight="1">
      <c r="A70" s="184" t="n"/>
      <c r="B70" s="184" t="n"/>
      <c r="C70" s="184" t="n"/>
      <c r="D70" s="184" t="n"/>
      <c r="E70" s="184" t="n"/>
      <c r="F70" s="184" t="n"/>
      <c r="G70" s="184" t="n"/>
      <c r="H70" s="184" t="n"/>
      <c r="I70" s="184" t="n"/>
      <c r="J70" s="184" t="n"/>
      <c r="K70" s="184" t="n"/>
      <c r="L70" s="185" t="n"/>
    </row>
    <row r="71" ht="22" customHeight="1">
      <c r="A71" s="187" t="n"/>
      <c r="B71" s="187" t="n"/>
      <c r="C71" s="187" t="n"/>
      <c r="D71" s="187" t="n"/>
      <c r="E71" s="187" t="n"/>
      <c r="F71" s="187" t="n"/>
      <c r="G71" s="187" t="n"/>
      <c r="H71" s="187" t="n"/>
      <c r="I71" s="187" t="n"/>
      <c r="J71" s="187" t="n"/>
      <c r="K71" s="187" t="n"/>
      <c r="L71" s="188" t="n"/>
    </row>
    <row r="72" ht="22" customHeight="1">
      <c r="A72" s="184" t="n"/>
      <c r="B72" s="184" t="n"/>
      <c r="C72" s="184" t="n"/>
      <c r="D72" s="184" t="n"/>
      <c r="E72" s="184" t="n"/>
      <c r="F72" s="184" t="n"/>
      <c r="G72" s="184" t="n"/>
      <c r="H72" s="184" t="n"/>
      <c r="I72" s="184" t="n"/>
      <c r="J72" s="184" t="n"/>
      <c r="K72" s="184" t="n"/>
      <c r="L72" s="185" t="n"/>
    </row>
    <row r="73" ht="22" customHeight="1">
      <c r="A73" s="187" t="n"/>
      <c r="B73" s="187" t="n"/>
      <c r="C73" s="187" t="n"/>
      <c r="D73" s="187" t="n"/>
      <c r="E73" s="187" t="n"/>
      <c r="F73" s="187" t="n"/>
      <c r="G73" s="187" t="n"/>
      <c r="H73" s="187" t="n"/>
      <c r="I73" s="187" t="n"/>
      <c r="J73" s="187" t="n"/>
      <c r="K73" s="187" t="n"/>
      <c r="L73" s="188" t="n"/>
    </row>
    <row r="74" ht="22" customHeight="1">
      <c r="A74" s="184" t="n"/>
      <c r="B74" s="184" t="n"/>
      <c r="C74" s="184" t="n"/>
      <c r="D74" s="184" t="n"/>
      <c r="E74" s="184" t="n"/>
      <c r="F74" s="184" t="n"/>
      <c r="G74" s="184" t="n"/>
      <c r="H74" s="184" t="n"/>
      <c r="I74" s="184" t="n"/>
      <c r="J74" s="184" t="n"/>
      <c r="K74" s="184" t="n"/>
      <c r="L74" s="185" t="n"/>
    </row>
    <row r="75" ht="22" customHeight="1">
      <c r="A75" s="187" t="n"/>
      <c r="B75" s="187" t="n"/>
      <c r="C75" s="187" t="n"/>
      <c r="D75" s="187" t="n"/>
      <c r="E75" s="187" t="n"/>
      <c r="F75" s="187" t="n"/>
      <c r="G75" s="187" t="n"/>
      <c r="H75" s="187" t="n"/>
      <c r="I75" s="187" t="n"/>
      <c r="J75" s="187" t="n"/>
      <c r="K75" s="187" t="n"/>
      <c r="L75" s="188" t="n"/>
    </row>
    <row r="76" ht="22" customHeight="1">
      <c r="A76" s="184" t="n"/>
      <c r="B76" s="184" t="n"/>
      <c r="C76" s="184" t="n"/>
      <c r="D76" s="184" t="n"/>
      <c r="E76" s="184" t="n"/>
      <c r="F76" s="184" t="n"/>
      <c r="G76" s="184" t="n"/>
      <c r="H76" s="184" t="n"/>
      <c r="I76" s="184" t="n"/>
      <c r="J76" s="184" t="n"/>
      <c r="K76" s="184" t="n"/>
      <c r="L76" s="185" t="n"/>
    </row>
    <row r="77" ht="22" customHeight="1">
      <c r="A77" s="187" t="n"/>
      <c r="B77" s="187" t="n"/>
      <c r="C77" s="187" t="n"/>
      <c r="D77" s="187" t="n"/>
      <c r="E77" s="187" t="n"/>
      <c r="F77" s="187" t="n"/>
      <c r="G77" s="187" t="n"/>
      <c r="H77" s="187" t="n"/>
      <c r="I77" s="187" t="n"/>
      <c r="J77" s="187" t="n"/>
      <c r="K77" s="187" t="n"/>
      <c r="L77" s="188" t="n"/>
    </row>
    <row r="78" ht="22" customHeight="1">
      <c r="A78" s="184" t="n"/>
      <c r="B78" s="184" t="n"/>
      <c r="C78" s="184" t="n"/>
      <c r="D78" s="184" t="n"/>
      <c r="E78" s="184" t="n"/>
      <c r="F78" s="184" t="n"/>
      <c r="G78" s="184" t="n"/>
      <c r="H78" s="184" t="n"/>
      <c r="I78" s="184" t="n"/>
      <c r="J78" s="184" t="n"/>
      <c r="K78" s="184" t="n"/>
      <c r="L78" s="185" t="n"/>
    </row>
    <row r="79" ht="22" customHeight="1">
      <c r="A79" s="187" t="n"/>
      <c r="B79" s="187" t="n"/>
      <c r="C79" s="187" t="n"/>
      <c r="D79" s="187" t="n"/>
      <c r="E79" s="187" t="n"/>
      <c r="F79" s="187" t="n"/>
      <c r="G79" s="187" t="n"/>
      <c r="H79" s="187" t="n"/>
      <c r="I79" s="187" t="n"/>
      <c r="J79" s="187" t="n"/>
      <c r="K79" s="187" t="n"/>
      <c r="L79" s="188" t="n"/>
    </row>
    <row r="80" ht="22" customHeight="1">
      <c r="A80" s="184" t="n"/>
      <c r="B80" s="184" t="n"/>
      <c r="C80" s="184" t="n"/>
      <c r="D80" s="184" t="n"/>
      <c r="E80" s="184" t="n"/>
      <c r="F80" s="184" t="n"/>
      <c r="G80" s="184" t="n"/>
      <c r="H80" s="184" t="n"/>
      <c r="I80" s="184" t="n"/>
      <c r="J80" s="184" t="n"/>
      <c r="K80" s="184" t="n"/>
      <c r="L80" s="185" t="n"/>
    </row>
    <row r="81" ht="22" customHeight="1">
      <c r="A81" s="187" t="n"/>
      <c r="B81" s="187" t="n"/>
      <c r="C81" s="187" t="n"/>
      <c r="D81" s="187" t="n"/>
      <c r="E81" s="187" t="n"/>
      <c r="F81" s="187" t="n"/>
      <c r="G81" s="187" t="n"/>
      <c r="H81" s="187" t="n"/>
      <c r="I81" s="187" t="n"/>
      <c r="J81" s="187" t="n"/>
      <c r="K81" s="187" t="n"/>
      <c r="L81" s="188" t="n"/>
    </row>
    <row r="82" ht="22" customHeight="1">
      <c r="A82" s="184" t="n"/>
      <c r="B82" s="184" t="n"/>
      <c r="C82" s="184" t="n"/>
      <c r="D82" s="184" t="n"/>
      <c r="E82" s="184" t="n"/>
      <c r="F82" s="184" t="n"/>
      <c r="G82" s="184" t="n"/>
      <c r="H82" s="184" t="n"/>
      <c r="I82" s="184" t="n"/>
      <c r="J82" s="184" t="n"/>
      <c r="K82" s="184" t="n"/>
      <c r="L82" s="185" t="n"/>
    </row>
    <row r="83" ht="22" customHeight="1">
      <c r="A83" s="187" t="n"/>
      <c r="B83" s="187" t="n"/>
      <c r="C83" s="187" t="n"/>
      <c r="D83" s="187" t="n"/>
      <c r="E83" s="187" t="n"/>
      <c r="F83" s="187" t="n"/>
      <c r="G83" s="187" t="n"/>
      <c r="H83" s="187" t="n"/>
      <c r="I83" s="187" t="n"/>
      <c r="J83" s="187" t="n"/>
      <c r="K83" s="187" t="n"/>
      <c r="L83" s="188" t="n"/>
    </row>
    <row r="84" ht="22" customHeight="1">
      <c r="A84" s="184" t="n"/>
      <c r="B84" s="184" t="n"/>
      <c r="C84" s="184" t="n"/>
      <c r="D84" s="184" t="n"/>
      <c r="E84" s="184" t="n"/>
      <c r="F84" s="184" t="n"/>
      <c r="G84" s="184" t="n"/>
      <c r="H84" s="184" t="n"/>
      <c r="I84" s="184" t="n"/>
      <c r="J84" s="184" t="n"/>
      <c r="K84" s="184" t="n"/>
      <c r="L84" s="185" t="n"/>
    </row>
    <row r="85" ht="22" customHeight="1">
      <c r="A85" s="187" t="n"/>
      <c r="B85" s="187" t="n"/>
      <c r="C85" s="187" t="n"/>
      <c r="D85" s="187" t="n"/>
      <c r="E85" s="187" t="n"/>
      <c r="F85" s="187" t="n"/>
      <c r="G85" s="187" t="n"/>
      <c r="H85" s="187" t="n"/>
      <c r="I85" s="187" t="n"/>
      <c r="J85" s="187" t="n"/>
      <c r="K85" s="187" t="n"/>
      <c r="L85" s="188" t="n"/>
    </row>
    <row r="86" ht="22" customHeight="1">
      <c r="A86" s="184" t="n"/>
      <c r="B86" s="184" t="n"/>
      <c r="C86" s="184" t="n"/>
      <c r="D86" s="184" t="n"/>
      <c r="E86" s="184" t="n"/>
      <c r="F86" s="184" t="n"/>
      <c r="G86" s="184" t="n"/>
      <c r="H86" s="184" t="n"/>
      <c r="I86" s="184" t="n"/>
      <c r="J86" s="184" t="n"/>
      <c r="K86" s="184" t="n"/>
      <c r="L86" s="185" t="n"/>
    </row>
    <row r="87" ht="22" customHeight="1">
      <c r="A87" s="187" t="n"/>
      <c r="B87" s="187" t="n"/>
      <c r="C87" s="187" t="n"/>
      <c r="D87" s="187" t="n"/>
      <c r="E87" s="187" t="n"/>
      <c r="F87" s="187" t="n"/>
      <c r="G87" s="187" t="n"/>
      <c r="H87" s="187" t="n"/>
      <c r="I87" s="187" t="n"/>
      <c r="J87" s="187" t="n"/>
      <c r="K87" s="187" t="n"/>
      <c r="L87" s="188" t="n"/>
    </row>
    <row r="88" ht="22" customHeight="1">
      <c r="A88" s="184" t="n"/>
      <c r="B88" s="184" t="n"/>
      <c r="C88" s="184" t="n"/>
      <c r="D88" s="184" t="n"/>
      <c r="E88" s="184" t="n"/>
      <c r="F88" s="184" t="n"/>
      <c r="G88" s="184" t="n"/>
      <c r="H88" s="184" t="n"/>
      <c r="I88" s="184" t="n"/>
      <c r="J88" s="184" t="n"/>
      <c r="K88" s="184" t="n"/>
      <c r="L88" s="185" t="n"/>
    </row>
    <row r="89" ht="22" customHeight="1">
      <c r="A89" s="187" t="n"/>
      <c r="B89" s="187" t="n"/>
      <c r="C89" s="187" t="n"/>
      <c r="D89" s="187" t="n"/>
      <c r="E89" s="187" t="n"/>
      <c r="F89" s="187" t="n"/>
      <c r="G89" s="187" t="n"/>
      <c r="H89" s="187" t="n"/>
      <c r="I89" s="187" t="n"/>
      <c r="J89" s="187" t="n"/>
      <c r="K89" s="187" t="n"/>
      <c r="L89" s="188" t="n"/>
    </row>
    <row r="90" ht="22" customHeight="1">
      <c r="A90" s="184" t="n"/>
      <c r="B90" s="184" t="n"/>
      <c r="C90" s="184" t="n"/>
      <c r="D90" s="184" t="n"/>
      <c r="E90" s="184" t="n"/>
      <c r="F90" s="184" t="n"/>
      <c r="G90" s="184" t="n"/>
      <c r="H90" s="184" t="n"/>
      <c r="I90" s="184" t="n"/>
      <c r="J90" s="184" t="n"/>
      <c r="K90" s="184" t="n"/>
      <c r="L90" s="185" t="n"/>
    </row>
    <row r="91" ht="22" customHeight="1">
      <c r="A91" s="187" t="n"/>
      <c r="B91" s="187" t="n"/>
      <c r="C91" s="187" t="n"/>
      <c r="D91" s="187" t="n"/>
      <c r="E91" s="187" t="n"/>
      <c r="F91" s="187" t="n"/>
      <c r="G91" s="187" t="n"/>
      <c r="H91" s="187" t="n"/>
      <c r="I91" s="187" t="n"/>
      <c r="J91" s="187" t="n"/>
      <c r="K91" s="187" t="n"/>
      <c r="L91" s="188" t="n"/>
    </row>
    <row r="92" ht="22" customHeight="1">
      <c r="A92" s="184" t="n"/>
      <c r="B92" s="184" t="n"/>
      <c r="C92" s="184" t="n"/>
      <c r="D92" s="184" t="n"/>
      <c r="E92" s="184" t="n"/>
      <c r="F92" s="184" t="n"/>
      <c r="G92" s="184" t="n"/>
      <c r="H92" s="184" t="n"/>
      <c r="I92" s="184" t="n"/>
      <c r="J92" s="184" t="n"/>
      <c r="K92" s="184" t="n"/>
      <c r="L92" s="185" t="n"/>
    </row>
    <row r="93" ht="22" customHeight="1">
      <c r="A93" s="187" t="n"/>
      <c r="B93" s="187" t="n"/>
      <c r="C93" s="187" t="n"/>
      <c r="D93" s="187" t="n"/>
      <c r="E93" s="187" t="n"/>
      <c r="F93" s="187" t="n"/>
      <c r="G93" s="187" t="n"/>
      <c r="H93" s="187" t="n"/>
      <c r="I93" s="187" t="n"/>
      <c r="J93" s="187" t="n"/>
      <c r="K93" s="187" t="n"/>
      <c r="L93" s="188" t="n"/>
    </row>
    <row r="94" ht="22" customHeight="1">
      <c r="A94" s="184" t="n"/>
      <c r="B94" s="184" t="n"/>
      <c r="C94" s="184" t="n"/>
      <c r="D94" s="184" t="n"/>
      <c r="E94" s="184" t="n"/>
      <c r="F94" s="184" t="n"/>
      <c r="G94" s="184" t="n"/>
      <c r="H94" s="184" t="n"/>
      <c r="I94" s="184" t="n"/>
      <c r="J94" s="184" t="n"/>
      <c r="K94" s="184" t="n"/>
      <c r="L94" s="185" t="n"/>
    </row>
    <row r="95" ht="22" customHeight="1">
      <c r="A95" s="187" t="n"/>
      <c r="B95" s="187" t="n"/>
      <c r="C95" s="187" t="n"/>
      <c r="D95" s="187" t="n"/>
      <c r="E95" s="187" t="n"/>
      <c r="F95" s="187" t="n"/>
      <c r="G95" s="187" t="n"/>
      <c r="H95" s="187" t="n"/>
      <c r="I95" s="187" t="n"/>
      <c r="J95" s="187" t="n"/>
      <c r="K95" s="187" t="n"/>
      <c r="L95" s="188" t="n"/>
    </row>
    <row r="96" ht="22" customHeight="1">
      <c r="A96" s="184" t="n"/>
      <c r="B96" s="184" t="n"/>
      <c r="C96" s="184" t="n"/>
      <c r="D96" s="184" t="n"/>
      <c r="E96" s="184" t="n"/>
      <c r="F96" s="184" t="n"/>
      <c r="G96" s="184" t="n"/>
      <c r="H96" s="184" t="n"/>
      <c r="I96" s="184" t="n"/>
      <c r="J96" s="184" t="n"/>
      <c r="K96" s="184" t="n"/>
      <c r="L96" s="185" t="n"/>
    </row>
    <row r="97" ht="22" customHeight="1">
      <c r="A97" s="187" t="n"/>
      <c r="B97" s="187" t="n"/>
      <c r="C97" s="187" t="n"/>
      <c r="D97" s="187" t="n"/>
      <c r="E97" s="187" t="n"/>
      <c r="F97" s="187" t="n"/>
      <c r="G97" s="187" t="n"/>
      <c r="H97" s="187" t="n"/>
      <c r="I97" s="187" t="n"/>
      <c r="J97" s="187" t="n"/>
      <c r="K97" s="187" t="n"/>
      <c r="L97" s="188" t="n"/>
    </row>
    <row r="98" ht="22" customHeight="1">
      <c r="A98" s="184" t="n"/>
      <c r="B98" s="184" t="n"/>
      <c r="C98" s="184" t="n"/>
      <c r="D98" s="184" t="n"/>
      <c r="E98" s="184" t="n"/>
      <c r="F98" s="184" t="n"/>
      <c r="G98" s="184" t="n"/>
      <c r="H98" s="184" t="n"/>
      <c r="I98" s="184" t="n"/>
      <c r="J98" s="184" t="n"/>
      <c r="K98" s="184" t="n"/>
      <c r="L98" s="185" t="n"/>
    </row>
    <row r="99" ht="22" customHeight="1">
      <c r="A99" s="187" t="n"/>
      <c r="B99" s="187" t="n"/>
      <c r="C99" s="187" t="n"/>
      <c r="D99" s="187" t="n"/>
      <c r="E99" s="187" t="n"/>
      <c r="F99" s="187" t="n"/>
      <c r="G99" s="187" t="n"/>
      <c r="H99" s="187" t="n"/>
      <c r="I99" s="187" t="n"/>
      <c r="J99" s="187" t="n"/>
      <c r="K99" s="187" t="n"/>
      <c r="L99" s="188" t="n"/>
    </row>
    <row r="100" ht="22" customHeight="1">
      <c r="A100" s="184" t="n"/>
      <c r="B100" s="184" t="n"/>
      <c r="C100" s="184" t="n"/>
      <c r="D100" s="184" t="n"/>
      <c r="E100" s="184" t="n"/>
      <c r="F100" s="184" t="n"/>
      <c r="G100" s="184" t="n"/>
      <c r="H100" s="184" t="n"/>
      <c r="I100" s="184" t="n"/>
      <c r="J100" s="184" t="n"/>
      <c r="K100" s="184" t="n"/>
      <c r="L100" s="185" t="n"/>
    </row>
    <row r="101" ht="22" customHeight="1">
      <c r="A101" s="187" t="n"/>
      <c r="B101" s="187" t="n"/>
      <c r="C101" s="187" t="n"/>
      <c r="D101" s="187" t="n"/>
      <c r="E101" s="187" t="n"/>
      <c r="F101" s="187" t="n"/>
      <c r="G101" s="187" t="n"/>
      <c r="H101" s="187" t="n"/>
      <c r="I101" s="187" t="n"/>
      <c r="J101" s="187" t="n"/>
      <c r="K101" s="187" t="n"/>
      <c r="L101" s="188" t="n"/>
    </row>
    <row r="102" ht="22" customHeight="1">
      <c r="A102" s="184" t="n"/>
      <c r="B102" s="184" t="n"/>
      <c r="C102" s="184" t="n"/>
      <c r="D102" s="184" t="n"/>
      <c r="E102" s="184" t="n"/>
      <c r="F102" s="184" t="n"/>
      <c r="G102" s="184" t="n"/>
      <c r="H102" s="184" t="n"/>
      <c r="I102" s="184" t="n"/>
      <c r="J102" s="184" t="n"/>
      <c r="K102" s="184" t="n"/>
      <c r="L102" s="185" t="n"/>
    </row>
    <row r="103" ht="22" customHeight="1">
      <c r="A103" s="187" t="n"/>
      <c r="B103" s="187" t="n"/>
      <c r="C103" s="187" t="n"/>
      <c r="D103" s="187" t="n"/>
      <c r="E103" s="187" t="n"/>
      <c r="F103" s="187" t="n"/>
      <c r="G103" s="187" t="n"/>
      <c r="H103" s="187" t="n"/>
      <c r="I103" s="187" t="n"/>
      <c r="J103" s="187" t="n"/>
      <c r="K103" s="187" t="n"/>
      <c r="L103" s="188" t="n"/>
    </row>
    <row r="104" ht="22" customHeight="1">
      <c r="A104" s="184" t="n"/>
      <c r="B104" s="184" t="n"/>
      <c r="C104" s="184" t="n"/>
      <c r="D104" s="184" t="n"/>
      <c r="E104" s="184" t="n"/>
      <c r="F104" s="184" t="n"/>
      <c r="G104" s="184" t="n"/>
      <c r="H104" s="184" t="n"/>
      <c r="I104" s="184" t="n"/>
      <c r="J104" s="184" t="n"/>
      <c r="K104" s="184" t="n"/>
      <c r="L104" s="185" t="n"/>
    </row>
    <row r="105" ht="22" customHeight="1">
      <c r="A105" s="187" t="n"/>
      <c r="B105" s="187" t="n"/>
      <c r="C105" s="187" t="n"/>
      <c r="D105" s="187" t="n"/>
      <c r="E105" s="187" t="n"/>
      <c r="F105" s="187" t="n"/>
      <c r="G105" s="187" t="n"/>
      <c r="H105" s="187" t="n"/>
      <c r="I105" s="187" t="n"/>
      <c r="J105" s="187" t="n"/>
      <c r="K105" s="187" t="n"/>
      <c r="L105" s="188" t="n"/>
    </row>
    <row r="106" ht="22" customHeight="1">
      <c r="A106" s="184" t="n"/>
      <c r="B106" s="184" t="n"/>
      <c r="C106" s="184" t="n"/>
      <c r="D106" s="184" t="n"/>
      <c r="E106" s="184" t="n"/>
      <c r="F106" s="184" t="n"/>
      <c r="G106" s="184" t="n"/>
      <c r="H106" s="184" t="n"/>
      <c r="I106" s="184" t="n"/>
      <c r="J106" s="184" t="n"/>
      <c r="K106" s="184" t="n"/>
      <c r="L106" s="185" t="n"/>
    </row>
    <row r="107" ht="22" customHeight="1">
      <c r="A107" s="187" t="n"/>
      <c r="B107" s="187" t="n"/>
      <c r="C107" s="187" t="n"/>
      <c r="D107" s="187" t="n"/>
      <c r="E107" s="187" t="n"/>
      <c r="F107" s="187" t="n"/>
      <c r="G107" s="187" t="n"/>
      <c r="H107" s="187" t="n"/>
      <c r="I107" s="187" t="n"/>
      <c r="J107" s="187" t="n"/>
      <c r="K107" s="187" t="n"/>
      <c r="L107" s="188" t="n"/>
    </row>
    <row r="108" ht="22" customHeight="1">
      <c r="A108" s="184" t="n"/>
      <c r="B108" s="184" t="n"/>
      <c r="C108" s="184" t="n"/>
      <c r="D108" s="184" t="n"/>
      <c r="E108" s="184" t="n"/>
      <c r="F108" s="184" t="n"/>
      <c r="G108" s="184" t="n"/>
      <c r="H108" s="184" t="n"/>
      <c r="I108" s="184" t="n"/>
      <c r="J108" s="184" t="n"/>
      <c r="K108" s="184" t="n"/>
      <c r="L108" s="185" t="n"/>
    </row>
    <row r="109" ht="22" customHeight="1">
      <c r="A109" s="187" t="n"/>
      <c r="B109" s="187" t="n"/>
      <c r="C109" s="187" t="n"/>
      <c r="D109" s="187" t="n"/>
      <c r="E109" s="187" t="n"/>
      <c r="F109" s="187" t="n"/>
      <c r="G109" s="187" t="n"/>
      <c r="H109" s="187" t="n"/>
      <c r="I109" s="187" t="n"/>
      <c r="J109" s="187" t="n"/>
      <c r="K109" s="187" t="n"/>
      <c r="L109" s="188" t="n"/>
    </row>
    <row r="110" ht="22" customHeight="1">
      <c r="A110" s="184" t="n"/>
      <c r="B110" s="184" t="n"/>
      <c r="C110" s="184" t="n"/>
      <c r="D110" s="184" t="n"/>
      <c r="E110" s="184" t="n"/>
      <c r="F110" s="184" t="n"/>
      <c r="G110" s="184" t="n"/>
      <c r="H110" s="184" t="n"/>
      <c r="I110" s="184" t="n"/>
      <c r="J110" s="184" t="n"/>
      <c r="K110" s="184" t="n"/>
      <c r="L110" s="185" t="n"/>
    </row>
    <row r="111" ht="22" customHeight="1">
      <c r="A111" s="187" t="n"/>
      <c r="B111" s="187" t="n"/>
      <c r="C111" s="187" t="n"/>
      <c r="D111" s="187" t="n"/>
      <c r="E111" s="187" t="n"/>
      <c r="F111" s="187" t="n"/>
      <c r="G111" s="187" t="n"/>
      <c r="H111" s="187" t="n"/>
      <c r="I111" s="187" t="n"/>
      <c r="J111" s="187" t="n"/>
      <c r="K111" s="187" t="n"/>
      <c r="L111" s="188" t="n"/>
    </row>
    <row r="112" ht="22" customHeight="1">
      <c r="A112" s="184" t="n"/>
      <c r="B112" s="184" t="n"/>
      <c r="C112" s="184" t="n"/>
      <c r="D112" s="184" t="n"/>
      <c r="E112" s="184" t="n"/>
      <c r="F112" s="184" t="n"/>
      <c r="G112" s="184" t="n"/>
      <c r="H112" s="184" t="n"/>
      <c r="I112" s="184" t="n"/>
      <c r="J112" s="184" t="n"/>
      <c r="K112" s="184" t="n"/>
      <c r="L112" s="185" t="n"/>
    </row>
    <row r="113" ht="22" customHeight="1">
      <c r="A113" s="187" t="n"/>
      <c r="B113" s="187" t="n"/>
      <c r="C113" s="187" t="n"/>
      <c r="D113" s="187" t="n"/>
      <c r="E113" s="187" t="n"/>
      <c r="F113" s="187" t="n"/>
      <c r="G113" s="187" t="n"/>
      <c r="H113" s="187" t="n"/>
      <c r="I113" s="187" t="n"/>
      <c r="J113" s="187" t="n"/>
      <c r="K113" s="187" t="n"/>
      <c r="L113" s="188" t="n"/>
    </row>
    <row r="114" ht="22" customHeight="1">
      <c r="A114" s="184" t="n"/>
      <c r="B114" s="184" t="n"/>
      <c r="C114" s="184" t="n"/>
      <c r="D114" s="184" t="n"/>
      <c r="E114" s="184" t="n"/>
      <c r="F114" s="184" t="n"/>
      <c r="G114" s="184" t="n"/>
      <c r="H114" s="184" t="n"/>
      <c r="I114" s="184" t="n"/>
      <c r="J114" s="184" t="n"/>
      <c r="K114" s="184" t="n"/>
      <c r="L114" s="185" t="n"/>
    </row>
    <row r="115" ht="22" customHeight="1">
      <c r="A115" s="187" t="n"/>
      <c r="B115" s="187" t="n"/>
      <c r="C115" s="187" t="n"/>
      <c r="D115" s="187" t="n"/>
      <c r="E115" s="187" t="n"/>
      <c r="F115" s="187" t="n"/>
      <c r="G115" s="187" t="n"/>
      <c r="H115" s="187" t="n"/>
      <c r="I115" s="187" t="n"/>
      <c r="J115" s="187" t="n"/>
      <c r="K115" s="187" t="n"/>
      <c r="L115" s="188" t="n"/>
    </row>
    <row r="116" ht="22" customHeight="1">
      <c r="A116" s="184" t="n"/>
      <c r="B116" s="184" t="n"/>
      <c r="C116" s="184" t="n"/>
      <c r="D116" s="184" t="n"/>
      <c r="E116" s="184" t="n"/>
      <c r="F116" s="184" t="n"/>
      <c r="G116" s="184" t="n"/>
      <c r="H116" s="184" t="n"/>
      <c r="I116" s="184" t="n"/>
      <c r="J116" s="184" t="n"/>
      <c r="K116" s="184" t="n"/>
      <c r="L116" s="185" t="n"/>
    </row>
    <row r="117" ht="22" customHeight="1">
      <c r="A117" s="187" t="n"/>
      <c r="B117" s="187" t="n"/>
      <c r="C117" s="187" t="n"/>
      <c r="D117" s="187" t="n"/>
      <c r="E117" s="187" t="n"/>
      <c r="F117" s="187" t="n"/>
      <c r="G117" s="187" t="n"/>
      <c r="H117" s="187" t="n"/>
      <c r="I117" s="187" t="n"/>
      <c r="J117" s="187" t="n"/>
      <c r="K117" s="187" t="n"/>
      <c r="L117" s="188" t="n"/>
    </row>
    <row r="118" ht="22" customHeight="1">
      <c r="A118" s="184" t="n"/>
      <c r="B118" s="184" t="n"/>
      <c r="C118" s="184" t="n"/>
      <c r="D118" s="184" t="n"/>
      <c r="E118" s="184" t="n"/>
      <c r="F118" s="184" t="n"/>
      <c r="G118" s="184" t="n"/>
      <c r="H118" s="184" t="n"/>
      <c r="I118" s="184" t="n"/>
      <c r="J118" s="184" t="n"/>
      <c r="K118" s="184" t="n"/>
      <c r="L118" s="185" t="n"/>
    </row>
    <row r="119" ht="22" customHeight="1">
      <c r="A119" s="187" t="n"/>
      <c r="B119" s="187" t="n"/>
      <c r="C119" s="187" t="n"/>
      <c r="D119" s="187" t="n"/>
      <c r="E119" s="187" t="n"/>
      <c r="F119" s="187" t="n"/>
      <c r="G119" s="187" t="n"/>
      <c r="H119" s="187" t="n"/>
      <c r="I119" s="187" t="n"/>
      <c r="J119" s="187" t="n"/>
      <c r="K119" s="187" t="n"/>
      <c r="L119" s="188" t="n"/>
    </row>
    <row r="120" ht="22" customHeight="1">
      <c r="A120" s="184" t="n"/>
      <c r="B120" s="184" t="n"/>
      <c r="C120" s="184" t="n"/>
      <c r="D120" s="184" t="n"/>
      <c r="E120" s="184" t="n"/>
      <c r="F120" s="184" t="n"/>
      <c r="G120" s="184" t="n"/>
      <c r="H120" s="184" t="n"/>
      <c r="I120" s="184" t="n"/>
      <c r="J120" s="184" t="n"/>
      <c r="K120" s="184" t="n"/>
      <c r="L120" s="185" t="n"/>
    </row>
  </sheetData>
  <mergeCells count="8">
    <mergeCell ref="A3:N3"/>
    <mergeCell ref="A4:N4"/>
    <mergeCell ref="A2:N2"/>
    <mergeCell ref="A7:N7"/>
    <mergeCell ref="A19:N19"/>
    <mergeCell ref="A17:H17"/>
    <mergeCell ref="A5:N5"/>
    <mergeCell ref="A1:N1"/>
  </mergeCells>
  <conditionalFormatting sqref="E21:E120">
    <cfRule type="cellIs" priority="1" operator="equal" dxfId="1">
      <formula>"Yes"</formula>
    </cfRule>
    <cfRule type="cellIs" priority="2" operator="equal" dxfId="2">
      <formula>"No"</formula>
    </cfRule>
  </conditionalFormatting>
  <dataValidations count="2">
    <dataValidation sqref="E21:I520" showDropDown="0" showInputMessage="0" showErrorMessage="0" allowBlank="1" type="list">
      <formula1>"Yes,No,Pending"</formula1>
    </dataValidation>
    <dataValidation sqref="K21:K520" showDropDown="0" showInputMessage="0" showErrorMessage="0" allowBlank="1" type="list">
      <formula1>"Renewed Same,Changed MAPD,Added PDP,Changed PDP,Back to Original,Disenrolled,No Response,Deceased"</formula1>
    </dataValidation>
  </dataValidations>
  <pageMargins left="0.75" right="0.75" top="1" bottom="1" header="0.5" footer="0.5"/>
</worksheet>
</file>

<file path=xl/worksheets/sheet6.xml><?xml version="1.0" encoding="utf-8"?>
<worksheet xmlns="http://schemas.openxmlformats.org/spreadsheetml/2006/main">
  <sheetPr>
    <tabColor rgb="00B45309"/>
    <outlinePr summaryBelow="1" summaryRight="1"/>
    <pageSetUpPr/>
  </sheetPr>
  <dimension ref="A1:X210"/>
  <sheetViews>
    <sheetView showGridLines="0" workbookViewId="0">
      <pane ySplit="7" topLeftCell="A8" activePane="bottomLeft" state="frozen"/>
      <selection pane="bottomLeft" activeCell="A1" sqref="A1"/>
    </sheetView>
  </sheetViews>
  <sheetFormatPr baseColWidth="8" defaultRowHeight="15"/>
  <cols>
    <col width="22" customWidth="1" min="1" max="1"/>
    <col width="10" customWidth="1" min="2" max="2"/>
    <col width="16" customWidth="1" min="3" max="3"/>
    <col width="14" customWidth="1" min="4" max="4"/>
    <col width="16" customWidth="1" min="5" max="5"/>
    <col width="16" customWidth="1" min="6" max="6"/>
    <col width="12" customWidth="1" min="7" max="7"/>
    <col width="13" customWidth="1" min="8" max="8"/>
    <col width="13" customWidth="1" min="9" max="9"/>
    <col width="12" customWidth="1" min="10" max="10"/>
    <col width="13" customWidth="1" min="11" max="11"/>
    <col width="12" customWidth="1" min="12" max="12"/>
    <col width="12" customWidth="1" min="13" max="13"/>
    <col width="14" customWidth="1" min="14" max="14"/>
    <col width="14" customWidth="1" min="15" max="15"/>
    <col width="22" customWidth="1" min="16" max="16"/>
  </cols>
  <sheetData>
    <row r="1" ht="6" customHeight="1">
      <c r="A1" s="1" t="n"/>
    </row>
    <row r="2" ht="38" customHeight="1">
      <c r="A2" s="209" t="inlineStr">
        <is>
          <t>COMMISSION TRACKER</t>
        </is>
      </c>
      <c r="X2" s="48">
        <f>SUMIF(K8:K5000,"Received",I8:I5000)</f>
        <v/>
      </c>
    </row>
    <row r="3" ht="20" customHeight="1">
      <c r="A3" s="210" t="inlineStr">
        <is>
          <t>Expected · Received · Missing · Chargebacks · Carrier Breakdown</t>
        </is>
      </c>
      <c r="X3" s="48">
        <f>COUNTIF(K8:K5000,"Missing")</f>
        <v/>
      </c>
    </row>
    <row r="4" ht="8" customHeight="1">
      <c r="A4" s="1" t="n"/>
    </row>
    <row r="5" ht="8" customHeight="1"/>
    <row r="6" ht="18" customHeight="1">
      <c r="A6" s="172" t="inlineStr">
        <is>
          <t>TOTAL RECEIVED</t>
        </is>
      </c>
      <c r="D6" s="174" t="inlineStr">
        <is>
          <t>EXPECTED PENDING</t>
        </is>
      </c>
      <c r="G6" s="171" t="inlineStr">
        <is>
          <t>MISSING COMM.</t>
        </is>
      </c>
      <c r="J6" s="173" t="inlineStr">
        <is>
          <t>TOTAL CHARGEBACKS</t>
        </is>
      </c>
      <c r="M6" s="204" t="inlineStr">
        <is>
          <t>NET COMMISSION</t>
        </is>
      </c>
    </row>
    <row r="7" ht="36" customHeight="1">
      <c r="A7" s="93">
        <f>SUMIF(K8:K5000,"Received",I8:I5000)</f>
        <v/>
      </c>
      <c r="D7" s="94">
        <f>SUMIF(K8:K5000,"Expected",H8:H5000)</f>
        <v/>
      </c>
      <c r="G7" s="95">
        <f>SUMIF(K8:K5000,"Missing",H8:H5000)</f>
        <v/>
      </c>
      <c r="J7" s="96">
        <f>SUMIF(M8:M5000,"Yes",N8:N5000)</f>
        <v/>
      </c>
      <c r="M7" s="97">
        <f>SUMIF(K8:K5000,"Received",O8:O5000)</f>
        <v/>
      </c>
    </row>
    <row r="8" ht="8" customHeight="1">
      <c r="A8" s="19" t="n"/>
      <c r="D8" s="24" t="n"/>
      <c r="G8" s="23" t="n"/>
      <c r="J8" s="22" t="n"/>
      <c r="M8" s="21" t="n"/>
    </row>
    <row r="10" ht="26" customHeight="1">
      <c r="A10" s="220" t="inlineStr">
        <is>
          <t>Client ID</t>
        </is>
      </c>
      <c r="B10" s="220" t="inlineStr">
        <is>
          <t>Client Name</t>
        </is>
      </c>
      <c r="C10" s="220" t="inlineStr">
        <is>
          <t>Carrier</t>
        </is>
      </c>
      <c r="D10" s="220" t="inlineStr">
        <is>
          <t>Plan Type</t>
        </is>
      </c>
      <c r="E10" s="220" t="inlineStr">
        <is>
          <t>Eff. Date</t>
        </is>
      </c>
      <c r="F10" s="220" t="inlineStr">
        <is>
          <t>Comm. Type</t>
        </is>
      </c>
      <c r="G10" s="220" t="inlineStr">
        <is>
          <t>Period</t>
        </is>
      </c>
      <c r="H10" s="220" t="inlineStr">
        <is>
          <t>Expected</t>
        </is>
      </c>
      <c r="I10" s="220" t="inlineStr">
        <is>
          <t>Received</t>
        </is>
      </c>
      <c r="J10" s="220" t="inlineStr">
        <is>
          <t>Variance</t>
        </is>
      </c>
      <c r="K10" s="220" t="inlineStr">
        <is>
          <t>Status</t>
        </is>
      </c>
      <c r="L10" s="220" t="inlineStr">
        <is>
          <t>Paid Date</t>
        </is>
      </c>
      <c r="M10" s="220" t="inlineStr">
        <is>
          <t>Chargeback?</t>
        </is>
      </c>
      <c r="N10" s="220" t="inlineStr">
        <is>
          <t>Chargeback Amt</t>
        </is>
      </c>
      <c r="O10" s="220" t="inlineStr">
        <is>
          <t>Net Commission</t>
        </is>
      </c>
      <c r="P10" s="220" t="inlineStr">
        <is>
          <t>Notes</t>
        </is>
      </c>
    </row>
    <row r="11" ht="22" customHeight="1">
      <c r="A11" s="187" t="n"/>
      <c r="B11" s="187" t="n"/>
      <c r="C11" s="187" t="n"/>
      <c r="D11" s="187" t="n"/>
      <c r="E11" s="187" t="n"/>
      <c r="F11" s="187" t="n"/>
      <c r="G11" s="187" t="n"/>
      <c r="H11" s="188" t="n"/>
      <c r="I11" s="188" t="n"/>
      <c r="J11" s="207">
        <f>IF(I11="","",I11-H11)</f>
        <v/>
      </c>
      <c r="K11" s="187" t="n"/>
      <c r="L11" s="187" t="n"/>
      <c r="M11" s="187" t="n"/>
      <c r="N11" s="188" t="n"/>
      <c r="O11" s="207">
        <f>IF(H11="","",I11-N11)</f>
        <v/>
      </c>
      <c r="P11" s="187" t="n"/>
    </row>
    <row r="12" ht="22" customHeight="1">
      <c r="A12" s="184" t="n"/>
      <c r="B12" s="184" t="n"/>
      <c r="C12" s="184" t="n"/>
      <c r="D12" s="184" t="n"/>
      <c r="E12" s="184" t="n"/>
      <c r="F12" s="184" t="n"/>
      <c r="G12" s="184" t="n"/>
      <c r="H12" s="185" t="n"/>
      <c r="I12" s="185" t="n"/>
      <c r="J12" s="207">
        <f>IF(I12="","",I12-H12)</f>
        <v/>
      </c>
      <c r="K12" s="184" t="n"/>
      <c r="L12" s="184" t="n"/>
      <c r="M12" s="184" t="n"/>
      <c r="N12" s="185" t="n"/>
      <c r="O12" s="207">
        <f>IF(H12="","",I12-N12)</f>
        <v/>
      </c>
      <c r="P12" s="184" t="n"/>
    </row>
    <row r="13" ht="22" customHeight="1">
      <c r="A13" s="187" t="n"/>
      <c r="B13" s="187" t="n"/>
      <c r="C13" s="187" t="n"/>
      <c r="D13" s="187" t="n"/>
      <c r="E13" s="187" t="n"/>
      <c r="F13" s="187" t="n"/>
      <c r="G13" s="187" t="n"/>
      <c r="H13" s="188" t="n"/>
      <c r="I13" s="188" t="n"/>
      <c r="J13" s="207">
        <f>IF(I13="","",I13-H13)</f>
        <v/>
      </c>
      <c r="K13" s="187" t="n"/>
      <c r="L13" s="187" t="n"/>
      <c r="M13" s="187" t="n"/>
      <c r="N13" s="188" t="n"/>
      <c r="O13" s="207">
        <f>IF(H13="","",I13-N13)</f>
        <v/>
      </c>
      <c r="P13" s="187" t="n"/>
    </row>
    <row r="14" ht="22" customHeight="1">
      <c r="A14" s="184" t="n"/>
      <c r="B14" s="184" t="n"/>
      <c r="C14" s="184" t="n"/>
      <c r="D14" s="184" t="n"/>
      <c r="E14" s="184" t="n"/>
      <c r="F14" s="184" t="n"/>
      <c r="G14" s="184" t="n"/>
      <c r="H14" s="185" t="n"/>
      <c r="I14" s="185" t="n"/>
      <c r="J14" s="207">
        <f>IF(I14="","",I14-H14)</f>
        <v/>
      </c>
      <c r="K14" s="184" t="n"/>
      <c r="L14" s="184" t="n"/>
      <c r="M14" s="184" t="n"/>
      <c r="N14" s="185" t="n"/>
      <c r="O14" s="207">
        <f>IF(H14="","",I14-N14)</f>
        <v/>
      </c>
      <c r="P14" s="184" t="n"/>
    </row>
    <row r="15" ht="22" customHeight="1">
      <c r="A15" s="187" t="n"/>
      <c r="B15" s="187" t="n"/>
      <c r="C15" s="187" t="n"/>
      <c r="D15" s="187" t="n"/>
      <c r="E15" s="187" t="n"/>
      <c r="F15" s="187" t="n"/>
      <c r="G15" s="187" t="n"/>
      <c r="H15" s="188" t="n"/>
      <c r="I15" s="188" t="n"/>
      <c r="J15" s="207">
        <f>IF(I15="","",I15-H15)</f>
        <v/>
      </c>
      <c r="K15" s="187" t="n"/>
      <c r="L15" s="187" t="n"/>
      <c r="M15" s="187" t="n"/>
      <c r="N15" s="188" t="n"/>
      <c r="O15" s="207">
        <f>IF(H15="","",I15-N15)</f>
        <v/>
      </c>
      <c r="P15" s="187" t="n"/>
    </row>
    <row r="16" ht="22" customHeight="1">
      <c r="A16" s="184" t="n"/>
      <c r="B16" s="184" t="n"/>
      <c r="C16" s="184" t="n"/>
      <c r="D16" s="184" t="n"/>
      <c r="E16" s="184" t="n"/>
      <c r="F16" s="184" t="n"/>
      <c r="G16" s="184" t="n"/>
      <c r="H16" s="185" t="n"/>
      <c r="I16" s="185" t="n"/>
      <c r="J16" s="207">
        <f>IF(I16="","",I16-H16)</f>
        <v/>
      </c>
      <c r="K16" s="184" t="n"/>
      <c r="L16" s="184" t="n"/>
      <c r="M16" s="184" t="n"/>
      <c r="N16" s="185" t="n"/>
      <c r="O16" s="207">
        <f>IF(H16="","",I16-N16)</f>
        <v/>
      </c>
      <c r="P16" s="184" t="n"/>
    </row>
    <row r="17" ht="22" customHeight="1">
      <c r="A17" s="187" t="n"/>
      <c r="B17" s="187" t="n"/>
      <c r="C17" s="187" t="n"/>
      <c r="D17" s="187" t="n"/>
      <c r="E17" s="187" t="n"/>
      <c r="F17" s="187" t="n"/>
      <c r="G17" s="187" t="n"/>
      <c r="H17" s="188" t="n"/>
      <c r="I17" s="188" t="n"/>
      <c r="J17" s="207">
        <f>IF(I17="","",I17-H17)</f>
        <v/>
      </c>
      <c r="K17" s="187" t="n"/>
      <c r="L17" s="187" t="n"/>
      <c r="M17" s="187" t="n"/>
      <c r="N17" s="188" t="n"/>
      <c r="O17" s="207">
        <f>IF(H17="","",I17-N17)</f>
        <v/>
      </c>
      <c r="P17" s="187" t="n"/>
    </row>
    <row r="18" ht="22" customHeight="1">
      <c r="A18" s="184" t="n"/>
      <c r="B18" s="184" t="n"/>
      <c r="C18" s="184" t="n"/>
      <c r="D18" s="184" t="n"/>
      <c r="E18" s="184" t="n"/>
      <c r="F18" s="184" t="n"/>
      <c r="G18" s="184" t="n"/>
      <c r="H18" s="185" t="n"/>
      <c r="I18" s="185" t="n"/>
      <c r="J18" s="207">
        <f>IF(I18="","",I18-H18)</f>
        <v/>
      </c>
      <c r="K18" s="184" t="n"/>
      <c r="L18" s="184" t="n"/>
      <c r="M18" s="184" t="n"/>
      <c r="N18" s="185" t="n"/>
      <c r="O18" s="207">
        <f>IF(H18="","",I18-N18)</f>
        <v/>
      </c>
      <c r="P18" s="184" t="n"/>
    </row>
    <row r="19" ht="22" customHeight="1">
      <c r="A19" s="187" t="n"/>
      <c r="B19" s="187" t="n"/>
      <c r="C19" s="187" t="n"/>
      <c r="D19" s="187" t="n"/>
      <c r="E19" s="187" t="n"/>
      <c r="F19" s="187" t="n"/>
      <c r="G19" s="187" t="n"/>
      <c r="H19" s="188" t="n"/>
      <c r="I19" s="188" t="n"/>
      <c r="J19" s="207">
        <f>IF(I19="","",I19-H19)</f>
        <v/>
      </c>
      <c r="K19" s="187" t="n"/>
      <c r="L19" s="187" t="n"/>
      <c r="M19" s="187" t="n"/>
      <c r="N19" s="188" t="n"/>
      <c r="O19" s="207">
        <f>IF(H19="","",I19-N19)</f>
        <v/>
      </c>
      <c r="P19" s="187" t="n"/>
    </row>
    <row r="20" ht="22" customHeight="1">
      <c r="A20" s="184" t="n"/>
      <c r="B20" s="184" t="n"/>
      <c r="C20" s="184" t="n"/>
      <c r="D20" s="184" t="n"/>
      <c r="E20" s="184" t="n"/>
      <c r="F20" s="184" t="n"/>
      <c r="G20" s="184" t="n"/>
      <c r="H20" s="185" t="n"/>
      <c r="I20" s="185" t="n"/>
      <c r="J20" s="207">
        <f>IF(I20="","",I20-H20)</f>
        <v/>
      </c>
      <c r="K20" s="184" t="n"/>
      <c r="L20" s="184" t="n"/>
      <c r="M20" s="184" t="n"/>
      <c r="N20" s="185" t="n"/>
      <c r="O20" s="207">
        <f>IF(H20="","",I20-N20)</f>
        <v/>
      </c>
      <c r="P20" s="184" t="n"/>
    </row>
    <row r="21" ht="22" customHeight="1">
      <c r="A21" s="187" t="n"/>
      <c r="B21" s="187" t="n"/>
      <c r="C21" s="187" t="n"/>
      <c r="D21" s="187" t="n"/>
      <c r="E21" s="187" t="n"/>
      <c r="F21" s="187" t="n"/>
      <c r="G21" s="187" t="n"/>
      <c r="H21" s="188" t="n"/>
      <c r="I21" s="188" t="n"/>
      <c r="J21" s="207">
        <f>IF(I21="","",I21-H21)</f>
        <v/>
      </c>
      <c r="K21" s="187" t="n"/>
      <c r="L21" s="187" t="n"/>
      <c r="M21" s="187" t="n"/>
      <c r="N21" s="188" t="n"/>
      <c r="O21" s="207">
        <f>IF(H21="","",I21-N21)</f>
        <v/>
      </c>
      <c r="P21" s="187" t="n"/>
    </row>
    <row r="22" ht="22" customHeight="1">
      <c r="A22" s="184" t="n"/>
      <c r="B22" s="184" t="n"/>
      <c r="C22" s="184" t="n"/>
      <c r="D22" s="184" t="n"/>
      <c r="E22" s="184" t="n"/>
      <c r="F22" s="184" t="n"/>
      <c r="G22" s="184" t="n"/>
      <c r="H22" s="185" t="n"/>
      <c r="I22" s="185" t="n"/>
      <c r="J22" s="207">
        <f>IF(I22="","",I22-H22)</f>
        <v/>
      </c>
      <c r="K22" s="184" t="n"/>
      <c r="L22" s="184" t="n"/>
      <c r="M22" s="184" t="n"/>
      <c r="N22" s="185" t="n"/>
      <c r="O22" s="207">
        <f>IF(H22="","",I22-N22)</f>
        <v/>
      </c>
      <c r="P22" s="184" t="n"/>
    </row>
    <row r="23" ht="22" customHeight="1">
      <c r="A23" s="187" t="n"/>
      <c r="B23" s="187" t="n"/>
      <c r="C23" s="187" t="n"/>
      <c r="D23" s="187" t="n"/>
      <c r="E23" s="187" t="n"/>
      <c r="F23" s="187" t="n"/>
      <c r="G23" s="187" t="n"/>
      <c r="H23" s="188" t="n"/>
      <c r="I23" s="188" t="n"/>
      <c r="J23" s="207">
        <f>IF(I23="","",I23-H23)</f>
        <v/>
      </c>
      <c r="K23" s="187" t="n"/>
      <c r="L23" s="187" t="n"/>
      <c r="M23" s="187" t="n"/>
      <c r="N23" s="188" t="n"/>
      <c r="O23" s="207">
        <f>IF(H23="","",I23-N23)</f>
        <v/>
      </c>
      <c r="P23" s="187" t="n"/>
    </row>
    <row r="24" ht="22" customHeight="1">
      <c r="A24" s="184" t="n"/>
      <c r="B24" s="184" t="n"/>
      <c r="C24" s="184" t="n"/>
      <c r="D24" s="184" t="n"/>
      <c r="E24" s="184" t="n"/>
      <c r="F24" s="184" t="n"/>
      <c r="G24" s="184" t="n"/>
      <c r="H24" s="185" t="n"/>
      <c r="I24" s="185" t="n"/>
      <c r="J24" s="207">
        <f>IF(I24="","",I24-H24)</f>
        <v/>
      </c>
      <c r="K24" s="184" t="n"/>
      <c r="L24" s="184" t="n"/>
      <c r="M24" s="184" t="n"/>
      <c r="N24" s="185" t="n"/>
      <c r="O24" s="207">
        <f>IF(H24="","",I24-N24)</f>
        <v/>
      </c>
      <c r="P24" s="184" t="n"/>
    </row>
    <row r="25" ht="22" customHeight="1">
      <c r="A25" s="187" t="n"/>
      <c r="B25" s="187" t="n"/>
      <c r="C25" s="187" t="n"/>
      <c r="D25" s="187" t="n"/>
      <c r="E25" s="187" t="n"/>
      <c r="F25" s="187" t="n"/>
      <c r="G25" s="187" t="n"/>
      <c r="H25" s="188" t="n"/>
      <c r="I25" s="188" t="n"/>
      <c r="J25" s="207">
        <f>IF(I25="","",I25-H25)</f>
        <v/>
      </c>
      <c r="K25" s="187" t="n"/>
      <c r="L25" s="187" t="n"/>
      <c r="M25" s="187" t="n"/>
      <c r="N25" s="188" t="n"/>
      <c r="O25" s="207">
        <f>IF(H25="","",I25-N25)</f>
        <v/>
      </c>
      <c r="P25" s="187" t="n"/>
    </row>
    <row r="26" ht="22" customHeight="1">
      <c r="A26" s="184" t="n"/>
      <c r="B26" s="184" t="n"/>
      <c r="C26" s="184" t="n"/>
      <c r="D26" s="184" t="n"/>
      <c r="E26" s="184" t="n"/>
      <c r="F26" s="184" t="n"/>
      <c r="G26" s="184" t="n"/>
      <c r="H26" s="185" t="n"/>
      <c r="I26" s="185" t="n"/>
      <c r="J26" s="207">
        <f>IF(I26="","",I26-H26)</f>
        <v/>
      </c>
      <c r="K26" s="184" t="n"/>
      <c r="L26" s="184" t="n"/>
      <c r="M26" s="184" t="n"/>
      <c r="N26" s="185" t="n"/>
      <c r="O26" s="207">
        <f>IF(H26="","",I26-N26)</f>
        <v/>
      </c>
      <c r="P26" s="184" t="n"/>
    </row>
    <row r="27" ht="22" customHeight="1">
      <c r="A27" s="187" t="n"/>
      <c r="B27" s="187" t="n"/>
      <c r="C27" s="187" t="n"/>
      <c r="D27" s="187" t="n"/>
      <c r="E27" s="187" t="n"/>
      <c r="F27" s="187" t="n"/>
      <c r="G27" s="187" t="n"/>
      <c r="H27" s="188" t="n"/>
      <c r="I27" s="188" t="n"/>
      <c r="J27" s="207">
        <f>IF(I27="","",I27-H27)</f>
        <v/>
      </c>
      <c r="K27" s="187" t="n"/>
      <c r="L27" s="187" t="n"/>
      <c r="M27" s="187" t="n"/>
      <c r="N27" s="188" t="n"/>
      <c r="O27" s="207">
        <f>IF(H27="","",I27-N27)</f>
        <v/>
      </c>
      <c r="P27" s="187" t="n"/>
    </row>
    <row r="28" ht="22" customHeight="1">
      <c r="A28" s="184" t="n"/>
      <c r="B28" s="184" t="n"/>
      <c r="C28" s="184" t="n"/>
      <c r="D28" s="184" t="n"/>
      <c r="E28" s="184" t="n"/>
      <c r="F28" s="184" t="n"/>
      <c r="G28" s="184" t="n"/>
      <c r="H28" s="185" t="n"/>
      <c r="I28" s="185" t="n"/>
      <c r="J28" s="207">
        <f>IF(I28="","",I28-H28)</f>
        <v/>
      </c>
      <c r="K28" s="184" t="n"/>
      <c r="L28" s="184" t="n"/>
      <c r="M28" s="184" t="n"/>
      <c r="N28" s="185" t="n"/>
      <c r="O28" s="207">
        <f>IF(H28="","",I28-N28)</f>
        <v/>
      </c>
      <c r="P28" s="184" t="n"/>
    </row>
    <row r="29" ht="22" customHeight="1">
      <c r="A29" s="187" t="n"/>
      <c r="B29" s="187" t="n"/>
      <c r="C29" s="187" t="n"/>
      <c r="D29" s="187" t="n"/>
      <c r="E29" s="187" t="n"/>
      <c r="F29" s="187" t="n"/>
      <c r="G29" s="187" t="n"/>
      <c r="H29" s="188" t="n"/>
      <c r="I29" s="188" t="n"/>
      <c r="J29" s="207">
        <f>IF(I29="","",I29-H29)</f>
        <v/>
      </c>
      <c r="K29" s="187" t="n"/>
      <c r="L29" s="187" t="n"/>
      <c r="M29" s="187" t="n"/>
      <c r="N29" s="188" t="n"/>
      <c r="O29" s="207">
        <f>IF(H29="","",I29-N29)</f>
        <v/>
      </c>
      <c r="P29" s="187" t="n"/>
    </row>
    <row r="30" ht="22" customHeight="1">
      <c r="A30" s="184" t="n"/>
      <c r="B30" s="184" t="n"/>
      <c r="C30" s="184" t="n"/>
      <c r="D30" s="184" t="n"/>
      <c r="E30" s="184" t="n"/>
      <c r="F30" s="184" t="n"/>
      <c r="G30" s="184" t="n"/>
      <c r="H30" s="185" t="n"/>
      <c r="I30" s="185" t="n"/>
      <c r="J30" s="207">
        <f>IF(I30="","",I30-H30)</f>
        <v/>
      </c>
      <c r="K30" s="184" t="n"/>
      <c r="L30" s="184" t="n"/>
      <c r="M30" s="184" t="n"/>
      <c r="N30" s="185" t="n"/>
      <c r="O30" s="207">
        <f>IF(H30="","",I30-N30)</f>
        <v/>
      </c>
      <c r="P30" s="184" t="n"/>
    </row>
    <row r="31" ht="22" customHeight="1">
      <c r="A31" s="187" t="n"/>
      <c r="B31" s="187" t="n"/>
      <c r="C31" s="187" t="n"/>
      <c r="D31" s="187" t="n"/>
      <c r="E31" s="187" t="n"/>
      <c r="F31" s="187" t="n"/>
      <c r="G31" s="187" t="n"/>
      <c r="H31" s="188" t="n"/>
      <c r="I31" s="188" t="n"/>
      <c r="J31" s="207">
        <f>IF(I31="","",I31-H31)</f>
        <v/>
      </c>
      <c r="K31" s="187" t="n"/>
      <c r="L31" s="187" t="n"/>
      <c r="M31" s="187" t="n"/>
      <c r="N31" s="188" t="n"/>
      <c r="O31" s="207">
        <f>IF(H31="","",I31-N31)</f>
        <v/>
      </c>
      <c r="P31" s="187" t="n"/>
    </row>
    <row r="32" ht="22" customHeight="1">
      <c r="A32" s="184" t="n"/>
      <c r="B32" s="184" t="n"/>
      <c r="C32" s="184" t="n"/>
      <c r="D32" s="184" t="n"/>
      <c r="E32" s="184" t="n"/>
      <c r="F32" s="184" t="n"/>
      <c r="G32" s="184" t="n"/>
      <c r="H32" s="185" t="n"/>
      <c r="I32" s="185" t="n"/>
      <c r="J32" s="207">
        <f>IF(I32="","",I32-H32)</f>
        <v/>
      </c>
      <c r="K32" s="184" t="n"/>
      <c r="L32" s="184" t="n"/>
      <c r="M32" s="184" t="n"/>
      <c r="N32" s="185" t="n"/>
      <c r="O32" s="207">
        <f>IF(H32="","",I32-N32)</f>
        <v/>
      </c>
      <c r="P32" s="184" t="n"/>
    </row>
    <row r="33" ht="22" customHeight="1">
      <c r="A33" s="187" t="n"/>
      <c r="B33" s="187" t="n"/>
      <c r="C33" s="187" t="n"/>
      <c r="D33" s="187" t="n"/>
      <c r="E33" s="187" t="n"/>
      <c r="F33" s="187" t="n"/>
      <c r="G33" s="187" t="n"/>
      <c r="H33" s="188" t="n"/>
      <c r="I33" s="188" t="n"/>
      <c r="J33" s="207">
        <f>IF(I33="","",I33-H33)</f>
        <v/>
      </c>
      <c r="K33" s="187" t="n"/>
      <c r="L33" s="187" t="n"/>
      <c r="M33" s="187" t="n"/>
      <c r="N33" s="188" t="n"/>
      <c r="O33" s="207">
        <f>IF(H33="","",I33-N33)</f>
        <v/>
      </c>
      <c r="P33" s="187" t="n"/>
    </row>
    <row r="34" ht="22" customHeight="1">
      <c r="A34" s="184" t="n"/>
      <c r="B34" s="184" t="n"/>
      <c r="C34" s="184" t="n"/>
      <c r="D34" s="184" t="n"/>
      <c r="E34" s="184" t="n"/>
      <c r="F34" s="184" t="n"/>
      <c r="G34" s="184" t="n"/>
      <c r="H34" s="185" t="n"/>
      <c r="I34" s="185" t="n"/>
      <c r="J34" s="207">
        <f>IF(I34="","",I34-H34)</f>
        <v/>
      </c>
      <c r="K34" s="184" t="n"/>
      <c r="L34" s="184" t="n"/>
      <c r="M34" s="184" t="n"/>
      <c r="N34" s="185" t="n"/>
      <c r="O34" s="207">
        <f>IF(H34="","",I34-N34)</f>
        <v/>
      </c>
      <c r="P34" s="184" t="n"/>
    </row>
    <row r="35" ht="22" customHeight="1">
      <c r="A35" s="187" t="n"/>
      <c r="B35" s="187" t="n"/>
      <c r="C35" s="187" t="n"/>
      <c r="D35" s="187" t="n"/>
      <c r="E35" s="187" t="n"/>
      <c r="F35" s="187" t="n"/>
      <c r="G35" s="187" t="n"/>
      <c r="H35" s="188" t="n"/>
      <c r="I35" s="188" t="n"/>
      <c r="J35" s="207">
        <f>IF(I35="","",I35-H35)</f>
        <v/>
      </c>
      <c r="K35" s="187" t="n"/>
      <c r="L35" s="187" t="n"/>
      <c r="M35" s="187" t="n"/>
      <c r="N35" s="188" t="n"/>
      <c r="O35" s="207">
        <f>IF(H35="","",I35-N35)</f>
        <v/>
      </c>
      <c r="P35" s="187" t="n"/>
    </row>
    <row r="36" ht="22" customHeight="1">
      <c r="A36" s="184" t="n"/>
      <c r="B36" s="184" t="n"/>
      <c r="C36" s="184" t="n"/>
      <c r="D36" s="184" t="n"/>
      <c r="E36" s="184" t="n"/>
      <c r="F36" s="184" t="n"/>
      <c r="G36" s="184" t="n"/>
      <c r="H36" s="185" t="n"/>
      <c r="I36" s="185" t="n"/>
      <c r="J36" s="207">
        <f>IF(I36="","",I36-H36)</f>
        <v/>
      </c>
      <c r="K36" s="184" t="n"/>
      <c r="L36" s="184" t="n"/>
      <c r="M36" s="184" t="n"/>
      <c r="N36" s="185" t="n"/>
      <c r="O36" s="207">
        <f>IF(H36="","",I36-N36)</f>
        <v/>
      </c>
      <c r="P36" s="184" t="n"/>
    </row>
    <row r="37" ht="22" customHeight="1">
      <c r="A37" s="187" t="n"/>
      <c r="B37" s="187" t="n"/>
      <c r="C37" s="187" t="n"/>
      <c r="D37" s="187" t="n"/>
      <c r="E37" s="187" t="n"/>
      <c r="F37" s="187" t="n"/>
      <c r="G37" s="187" t="n"/>
      <c r="H37" s="188" t="n"/>
      <c r="I37" s="188" t="n"/>
      <c r="J37" s="207">
        <f>IF(I37="","",I37-H37)</f>
        <v/>
      </c>
      <c r="K37" s="187" t="n"/>
      <c r="L37" s="187" t="n"/>
      <c r="M37" s="187" t="n"/>
      <c r="N37" s="188" t="n"/>
      <c r="O37" s="207">
        <f>IF(H37="","",I37-N37)</f>
        <v/>
      </c>
      <c r="P37" s="187" t="n"/>
    </row>
    <row r="38" ht="22" customHeight="1">
      <c r="A38" s="184" t="n"/>
      <c r="B38" s="184" t="n"/>
      <c r="C38" s="184" t="n"/>
      <c r="D38" s="184" t="n"/>
      <c r="E38" s="184" t="n"/>
      <c r="F38" s="184" t="n"/>
      <c r="G38" s="184" t="n"/>
      <c r="H38" s="185" t="n"/>
      <c r="I38" s="185" t="n"/>
      <c r="J38" s="207">
        <f>IF(I38="","",I38-H38)</f>
        <v/>
      </c>
      <c r="K38" s="184" t="n"/>
      <c r="L38" s="184" t="n"/>
      <c r="M38" s="184" t="n"/>
      <c r="N38" s="185" t="n"/>
      <c r="O38" s="207">
        <f>IF(H38="","",I38-N38)</f>
        <v/>
      </c>
      <c r="P38" s="184" t="n"/>
    </row>
    <row r="39" ht="22" customHeight="1">
      <c r="A39" s="187" t="n"/>
      <c r="B39" s="187" t="n"/>
      <c r="C39" s="187" t="n"/>
      <c r="D39" s="187" t="n"/>
      <c r="E39" s="187" t="n"/>
      <c r="F39" s="187" t="n"/>
      <c r="G39" s="187" t="n"/>
      <c r="H39" s="188" t="n"/>
      <c r="I39" s="188" t="n"/>
      <c r="J39" s="207">
        <f>IF(I39="","",I39-H39)</f>
        <v/>
      </c>
      <c r="K39" s="187" t="n"/>
      <c r="L39" s="187" t="n"/>
      <c r="M39" s="187" t="n"/>
      <c r="N39" s="188" t="n"/>
      <c r="O39" s="207">
        <f>IF(H39="","",I39-N39)</f>
        <v/>
      </c>
      <c r="P39" s="187" t="n"/>
    </row>
    <row r="40" ht="22" customHeight="1">
      <c r="A40" s="184" t="n"/>
      <c r="B40" s="184" t="n"/>
      <c r="C40" s="184" t="n"/>
      <c r="D40" s="184" t="n"/>
      <c r="E40" s="184" t="n"/>
      <c r="F40" s="184" t="n"/>
      <c r="G40" s="184" t="n"/>
      <c r="H40" s="185" t="n"/>
      <c r="I40" s="185" t="n"/>
      <c r="J40" s="207">
        <f>IF(I40="","",I40-H40)</f>
        <v/>
      </c>
      <c r="K40" s="184" t="n"/>
      <c r="L40" s="184" t="n"/>
      <c r="M40" s="184" t="n"/>
      <c r="N40" s="185" t="n"/>
      <c r="O40" s="207">
        <f>IF(H40="","",I40-N40)</f>
        <v/>
      </c>
      <c r="P40" s="184" t="n"/>
    </row>
    <row r="41" ht="22" customHeight="1">
      <c r="A41" s="187" t="n"/>
      <c r="B41" s="187" t="n"/>
      <c r="C41" s="187" t="n"/>
      <c r="D41" s="187" t="n"/>
      <c r="E41" s="187" t="n"/>
      <c r="F41" s="187" t="n"/>
      <c r="G41" s="187" t="n"/>
      <c r="H41" s="188" t="n"/>
      <c r="I41" s="188" t="n"/>
      <c r="J41" s="207">
        <f>IF(I41="","",I41-H41)</f>
        <v/>
      </c>
      <c r="K41" s="187" t="n"/>
      <c r="L41" s="187" t="n"/>
      <c r="M41" s="187" t="n"/>
      <c r="N41" s="188" t="n"/>
      <c r="O41" s="207">
        <f>IF(H41="","",I41-N41)</f>
        <v/>
      </c>
      <c r="P41" s="187" t="n"/>
    </row>
    <row r="42" ht="22" customHeight="1">
      <c r="A42" s="184" t="n"/>
      <c r="B42" s="184" t="n"/>
      <c r="C42" s="184" t="n"/>
      <c r="D42" s="184" t="n"/>
      <c r="E42" s="184" t="n"/>
      <c r="F42" s="184" t="n"/>
      <c r="G42" s="184" t="n"/>
      <c r="H42" s="185" t="n"/>
      <c r="I42" s="185" t="n"/>
      <c r="J42" s="207">
        <f>IF(I42="","",I42-H42)</f>
        <v/>
      </c>
      <c r="K42" s="184" t="n"/>
      <c r="L42" s="184" t="n"/>
      <c r="M42" s="184" t="n"/>
      <c r="N42" s="185" t="n"/>
      <c r="O42" s="207">
        <f>IF(H42="","",I42-N42)</f>
        <v/>
      </c>
      <c r="P42" s="184" t="n"/>
    </row>
    <row r="43" ht="22" customHeight="1">
      <c r="A43" s="187" t="n"/>
      <c r="B43" s="187" t="n"/>
      <c r="C43" s="187" t="n"/>
      <c r="D43" s="187" t="n"/>
      <c r="E43" s="187" t="n"/>
      <c r="F43" s="187" t="n"/>
      <c r="G43" s="187" t="n"/>
      <c r="H43" s="188" t="n"/>
      <c r="I43" s="188" t="n"/>
      <c r="J43" s="207">
        <f>IF(I43="","",I43-H43)</f>
        <v/>
      </c>
      <c r="K43" s="187" t="n"/>
      <c r="L43" s="187" t="n"/>
      <c r="M43" s="187" t="n"/>
      <c r="N43" s="188" t="n"/>
      <c r="O43" s="207">
        <f>IF(H43="","",I43-N43)</f>
        <v/>
      </c>
      <c r="P43" s="187" t="n"/>
    </row>
    <row r="44" ht="22" customHeight="1">
      <c r="A44" s="184" t="n"/>
      <c r="B44" s="184" t="n"/>
      <c r="C44" s="184" t="n"/>
      <c r="D44" s="184" t="n"/>
      <c r="E44" s="184" t="n"/>
      <c r="F44" s="184" t="n"/>
      <c r="G44" s="184" t="n"/>
      <c r="H44" s="185" t="n"/>
      <c r="I44" s="185" t="n"/>
      <c r="J44" s="207">
        <f>IF(I44="","",I44-H44)</f>
        <v/>
      </c>
      <c r="K44" s="184" t="n"/>
      <c r="L44" s="184" t="n"/>
      <c r="M44" s="184" t="n"/>
      <c r="N44" s="185" t="n"/>
      <c r="O44" s="207">
        <f>IF(H44="","",I44-N44)</f>
        <v/>
      </c>
      <c r="P44" s="184" t="n"/>
    </row>
    <row r="45" ht="22" customHeight="1">
      <c r="A45" s="187" t="n"/>
      <c r="B45" s="187" t="n"/>
      <c r="C45" s="187" t="n"/>
      <c r="D45" s="187" t="n"/>
      <c r="E45" s="187" t="n"/>
      <c r="F45" s="187" t="n"/>
      <c r="G45" s="187" t="n"/>
      <c r="H45" s="188" t="n"/>
      <c r="I45" s="188" t="n"/>
      <c r="J45" s="207">
        <f>IF(I45="","",I45-H45)</f>
        <v/>
      </c>
      <c r="K45" s="187" t="n"/>
      <c r="L45" s="187" t="n"/>
      <c r="M45" s="187" t="n"/>
      <c r="N45" s="188" t="n"/>
      <c r="O45" s="207">
        <f>IF(H45="","",I45-N45)</f>
        <v/>
      </c>
      <c r="P45" s="187" t="n"/>
    </row>
    <row r="46" ht="22" customHeight="1">
      <c r="A46" s="184" t="n"/>
      <c r="B46" s="184" t="n"/>
      <c r="C46" s="184" t="n"/>
      <c r="D46" s="184" t="n"/>
      <c r="E46" s="184" t="n"/>
      <c r="F46" s="184" t="n"/>
      <c r="G46" s="184" t="n"/>
      <c r="H46" s="185" t="n"/>
      <c r="I46" s="185" t="n"/>
      <c r="J46" s="207">
        <f>IF(I46="","",I46-H46)</f>
        <v/>
      </c>
      <c r="K46" s="184" t="n"/>
      <c r="L46" s="184" t="n"/>
      <c r="M46" s="184" t="n"/>
      <c r="N46" s="185" t="n"/>
      <c r="O46" s="207">
        <f>IF(H46="","",I46-N46)</f>
        <v/>
      </c>
      <c r="P46" s="184" t="n"/>
    </row>
    <row r="47" ht="22" customHeight="1">
      <c r="A47" s="187" t="n"/>
      <c r="B47" s="187" t="n"/>
      <c r="C47" s="187" t="n"/>
      <c r="D47" s="187" t="n"/>
      <c r="E47" s="187" t="n"/>
      <c r="F47" s="187" t="n"/>
      <c r="G47" s="187" t="n"/>
      <c r="H47" s="188" t="n"/>
      <c r="I47" s="188" t="n"/>
      <c r="J47" s="207">
        <f>IF(I47="","",I47-H47)</f>
        <v/>
      </c>
      <c r="K47" s="187" t="n"/>
      <c r="L47" s="187" t="n"/>
      <c r="M47" s="187" t="n"/>
      <c r="N47" s="188" t="n"/>
      <c r="O47" s="207">
        <f>IF(H47="","",I47-N47)</f>
        <v/>
      </c>
      <c r="P47" s="187" t="n"/>
    </row>
    <row r="48" ht="22" customHeight="1">
      <c r="A48" s="184" t="n"/>
      <c r="B48" s="184" t="n"/>
      <c r="C48" s="184" t="n"/>
      <c r="D48" s="184" t="n"/>
      <c r="E48" s="184" t="n"/>
      <c r="F48" s="184" t="n"/>
      <c r="G48" s="184" t="n"/>
      <c r="H48" s="185" t="n"/>
      <c r="I48" s="185" t="n"/>
      <c r="J48" s="207">
        <f>IF(I48="","",I48-H48)</f>
        <v/>
      </c>
      <c r="K48" s="184" t="n"/>
      <c r="L48" s="184" t="n"/>
      <c r="M48" s="184" t="n"/>
      <c r="N48" s="185" t="n"/>
      <c r="O48" s="207">
        <f>IF(H48="","",I48-N48)</f>
        <v/>
      </c>
      <c r="P48" s="184" t="n"/>
    </row>
    <row r="49" ht="22" customHeight="1">
      <c r="A49" s="187" t="n"/>
      <c r="B49" s="187" t="n"/>
      <c r="C49" s="187" t="n"/>
      <c r="D49" s="187" t="n"/>
      <c r="E49" s="187" t="n"/>
      <c r="F49" s="187" t="n"/>
      <c r="G49" s="187" t="n"/>
      <c r="H49" s="188" t="n"/>
      <c r="I49" s="188" t="n"/>
      <c r="J49" s="207">
        <f>IF(I49="","",I49-H49)</f>
        <v/>
      </c>
      <c r="K49" s="187" t="n"/>
      <c r="L49" s="187" t="n"/>
      <c r="M49" s="187" t="n"/>
      <c r="N49" s="188" t="n"/>
      <c r="O49" s="207">
        <f>IF(H49="","",I49-N49)</f>
        <v/>
      </c>
      <c r="P49" s="187" t="n"/>
    </row>
    <row r="50" ht="22" customHeight="1">
      <c r="A50" s="184" t="n"/>
      <c r="B50" s="184" t="n"/>
      <c r="C50" s="184" t="n"/>
      <c r="D50" s="184" t="n"/>
      <c r="E50" s="184" t="n"/>
      <c r="F50" s="184" t="n"/>
      <c r="G50" s="184" t="n"/>
      <c r="H50" s="185" t="n"/>
      <c r="I50" s="185" t="n"/>
      <c r="J50" s="207">
        <f>IF(I50="","",I50-H50)</f>
        <v/>
      </c>
      <c r="K50" s="184" t="n"/>
      <c r="L50" s="184" t="n"/>
      <c r="M50" s="184" t="n"/>
      <c r="N50" s="185" t="n"/>
      <c r="O50" s="207">
        <f>IF(H50="","",I50-N50)</f>
        <v/>
      </c>
      <c r="P50" s="184" t="n"/>
    </row>
    <row r="51" ht="22" customHeight="1">
      <c r="A51" s="187" t="n"/>
      <c r="B51" s="187" t="n"/>
      <c r="C51" s="187" t="n"/>
      <c r="D51" s="187" t="n"/>
      <c r="E51" s="187" t="n"/>
      <c r="F51" s="187" t="n"/>
      <c r="G51" s="187" t="n"/>
      <c r="H51" s="188" t="n"/>
      <c r="I51" s="188" t="n"/>
      <c r="J51" s="207">
        <f>IF(I51="","",I51-H51)</f>
        <v/>
      </c>
      <c r="K51" s="187" t="n"/>
      <c r="L51" s="187" t="n"/>
      <c r="M51" s="187" t="n"/>
      <c r="N51" s="188" t="n"/>
      <c r="O51" s="207">
        <f>IF(H51="","",I51-N51)</f>
        <v/>
      </c>
      <c r="P51" s="187" t="n"/>
    </row>
    <row r="52" ht="22" customHeight="1">
      <c r="A52" s="184" t="n"/>
      <c r="B52" s="184" t="n"/>
      <c r="C52" s="184" t="n"/>
      <c r="D52" s="184" t="n"/>
      <c r="E52" s="184" t="n"/>
      <c r="F52" s="184" t="n"/>
      <c r="G52" s="184" t="n"/>
      <c r="H52" s="185" t="n"/>
      <c r="I52" s="185" t="n"/>
      <c r="J52" s="207">
        <f>IF(I52="","",I52-H52)</f>
        <v/>
      </c>
      <c r="K52" s="184" t="n"/>
      <c r="L52" s="184" t="n"/>
      <c r="M52" s="184" t="n"/>
      <c r="N52" s="185" t="n"/>
      <c r="O52" s="207">
        <f>IF(H52="","",I52-N52)</f>
        <v/>
      </c>
      <c r="P52" s="184" t="n"/>
    </row>
    <row r="53" ht="22" customHeight="1">
      <c r="A53" s="187" t="n"/>
      <c r="B53" s="187" t="n"/>
      <c r="C53" s="187" t="n"/>
      <c r="D53" s="187" t="n"/>
      <c r="E53" s="187" t="n"/>
      <c r="F53" s="187" t="n"/>
      <c r="G53" s="187" t="n"/>
      <c r="H53" s="188" t="n"/>
      <c r="I53" s="188" t="n"/>
      <c r="J53" s="207">
        <f>IF(I53="","",I53-H53)</f>
        <v/>
      </c>
      <c r="K53" s="187" t="n"/>
      <c r="L53" s="187" t="n"/>
      <c r="M53" s="187" t="n"/>
      <c r="N53" s="188" t="n"/>
      <c r="O53" s="207">
        <f>IF(H53="","",I53-N53)</f>
        <v/>
      </c>
      <c r="P53" s="187" t="n"/>
    </row>
    <row r="54" ht="22" customHeight="1">
      <c r="A54" s="184" t="n"/>
      <c r="B54" s="184" t="n"/>
      <c r="C54" s="184" t="n"/>
      <c r="D54" s="184" t="n"/>
      <c r="E54" s="184" t="n"/>
      <c r="F54" s="184" t="n"/>
      <c r="G54" s="184" t="n"/>
      <c r="H54" s="185" t="n"/>
      <c r="I54" s="185" t="n"/>
      <c r="J54" s="207">
        <f>IF(I54="","",I54-H54)</f>
        <v/>
      </c>
      <c r="K54" s="184" t="n"/>
      <c r="L54" s="184" t="n"/>
      <c r="M54" s="184" t="n"/>
      <c r="N54" s="185" t="n"/>
      <c r="O54" s="207">
        <f>IF(H54="","",I54-N54)</f>
        <v/>
      </c>
      <c r="P54" s="184" t="n"/>
    </row>
    <row r="55" ht="22" customHeight="1">
      <c r="A55" s="187" t="n"/>
      <c r="B55" s="187" t="n"/>
      <c r="C55" s="187" t="n"/>
      <c r="D55" s="187" t="n"/>
      <c r="E55" s="187" t="n"/>
      <c r="F55" s="187" t="n"/>
      <c r="G55" s="187" t="n"/>
      <c r="H55" s="188" t="n"/>
      <c r="I55" s="188" t="n"/>
      <c r="J55" s="207">
        <f>IF(I55="","",I55-H55)</f>
        <v/>
      </c>
      <c r="K55" s="187" t="n"/>
      <c r="L55" s="187" t="n"/>
      <c r="M55" s="187" t="n"/>
      <c r="N55" s="188" t="n"/>
      <c r="O55" s="207">
        <f>IF(H55="","",I55-N55)</f>
        <v/>
      </c>
      <c r="P55" s="187" t="n"/>
    </row>
    <row r="56" ht="22" customHeight="1">
      <c r="A56" s="184" t="n"/>
      <c r="B56" s="184" t="n"/>
      <c r="C56" s="184" t="n"/>
      <c r="D56" s="184" t="n"/>
      <c r="E56" s="184" t="n"/>
      <c r="F56" s="184" t="n"/>
      <c r="G56" s="184" t="n"/>
      <c r="H56" s="185" t="n"/>
      <c r="I56" s="185" t="n"/>
      <c r="J56" s="207">
        <f>IF(I56="","",I56-H56)</f>
        <v/>
      </c>
      <c r="K56" s="184" t="n"/>
      <c r="L56" s="184" t="n"/>
      <c r="M56" s="184" t="n"/>
      <c r="N56" s="185" t="n"/>
      <c r="O56" s="207">
        <f>IF(H56="","",I56-N56)</f>
        <v/>
      </c>
      <c r="P56" s="184" t="n"/>
    </row>
    <row r="57" ht="22" customHeight="1">
      <c r="A57" s="187" t="n"/>
      <c r="B57" s="187" t="n"/>
      <c r="C57" s="187" t="n"/>
      <c r="D57" s="187" t="n"/>
      <c r="E57" s="187" t="n"/>
      <c r="F57" s="187" t="n"/>
      <c r="G57" s="187" t="n"/>
      <c r="H57" s="188" t="n"/>
      <c r="I57" s="188" t="n"/>
      <c r="J57" s="207">
        <f>IF(I57="","",I57-H57)</f>
        <v/>
      </c>
      <c r="K57" s="187" t="n"/>
      <c r="L57" s="187" t="n"/>
      <c r="M57" s="187" t="n"/>
      <c r="N57" s="188" t="n"/>
      <c r="O57" s="207">
        <f>IF(H57="","",I57-N57)</f>
        <v/>
      </c>
      <c r="P57" s="187" t="n"/>
    </row>
    <row r="58" ht="22" customHeight="1">
      <c r="A58" s="184" t="n"/>
      <c r="B58" s="184" t="n"/>
      <c r="C58" s="184" t="n"/>
      <c r="D58" s="184" t="n"/>
      <c r="E58" s="184" t="n"/>
      <c r="F58" s="184" t="n"/>
      <c r="G58" s="184" t="n"/>
      <c r="H58" s="185" t="n"/>
      <c r="I58" s="185" t="n"/>
      <c r="J58" s="207">
        <f>IF(I58="","",I58-H58)</f>
        <v/>
      </c>
      <c r="K58" s="184" t="n"/>
      <c r="L58" s="184" t="n"/>
      <c r="M58" s="184" t="n"/>
      <c r="N58" s="185" t="n"/>
      <c r="O58" s="207">
        <f>IF(H58="","",I58-N58)</f>
        <v/>
      </c>
      <c r="P58" s="184" t="n"/>
    </row>
    <row r="59" ht="22" customHeight="1">
      <c r="A59" s="187" t="n"/>
      <c r="B59" s="187" t="n"/>
      <c r="C59" s="187" t="n"/>
      <c r="D59" s="187" t="n"/>
      <c r="E59" s="187" t="n"/>
      <c r="F59" s="187" t="n"/>
      <c r="G59" s="187" t="n"/>
      <c r="H59" s="188" t="n"/>
      <c r="I59" s="188" t="n"/>
      <c r="J59" s="207">
        <f>IF(I59="","",I59-H59)</f>
        <v/>
      </c>
      <c r="K59" s="187" t="n"/>
      <c r="L59" s="187" t="n"/>
      <c r="M59" s="187" t="n"/>
      <c r="N59" s="188" t="n"/>
      <c r="O59" s="207">
        <f>IF(H59="","",I59-N59)</f>
        <v/>
      </c>
      <c r="P59" s="187" t="n"/>
    </row>
    <row r="60" ht="22" customHeight="1">
      <c r="A60" s="184" t="n"/>
      <c r="B60" s="184" t="n"/>
      <c r="C60" s="184" t="n"/>
      <c r="D60" s="184" t="n"/>
      <c r="E60" s="184" t="n"/>
      <c r="F60" s="184" t="n"/>
      <c r="G60" s="184" t="n"/>
      <c r="H60" s="185" t="n"/>
      <c r="I60" s="185" t="n"/>
      <c r="J60" s="207">
        <f>IF(I60="","",I60-H60)</f>
        <v/>
      </c>
      <c r="K60" s="184" t="n"/>
      <c r="L60" s="184" t="n"/>
      <c r="M60" s="184" t="n"/>
      <c r="N60" s="185" t="n"/>
      <c r="O60" s="207">
        <f>IF(H60="","",I60-N60)</f>
        <v/>
      </c>
      <c r="P60" s="184" t="n"/>
    </row>
    <row r="61" ht="22" customHeight="1">
      <c r="A61" s="187" t="n"/>
      <c r="B61" s="187" t="n"/>
      <c r="C61" s="187" t="n"/>
      <c r="D61" s="187" t="n"/>
      <c r="E61" s="187" t="n"/>
      <c r="F61" s="187" t="n"/>
      <c r="G61" s="187" t="n"/>
      <c r="H61" s="188" t="n"/>
      <c r="I61" s="188" t="n"/>
      <c r="J61" s="207">
        <f>IF(I61="","",I61-H61)</f>
        <v/>
      </c>
      <c r="K61" s="187" t="n"/>
      <c r="L61" s="187" t="n"/>
      <c r="M61" s="187" t="n"/>
      <c r="N61" s="188" t="n"/>
      <c r="O61" s="207">
        <f>IF(H61="","",I61-N61)</f>
        <v/>
      </c>
      <c r="P61" s="187" t="n"/>
    </row>
    <row r="62" ht="22" customHeight="1">
      <c r="A62" s="184" t="n"/>
      <c r="B62" s="184" t="n"/>
      <c r="C62" s="184" t="n"/>
      <c r="D62" s="184" t="n"/>
      <c r="E62" s="184" t="n"/>
      <c r="F62" s="184" t="n"/>
      <c r="G62" s="184" t="n"/>
      <c r="H62" s="185" t="n"/>
      <c r="I62" s="185" t="n"/>
      <c r="J62" s="207">
        <f>IF(I62="","",I62-H62)</f>
        <v/>
      </c>
      <c r="K62" s="184" t="n"/>
      <c r="L62" s="184" t="n"/>
      <c r="M62" s="184" t="n"/>
      <c r="N62" s="185" t="n"/>
      <c r="O62" s="207">
        <f>IF(H62="","",I62-N62)</f>
        <v/>
      </c>
      <c r="P62" s="184" t="n"/>
    </row>
    <row r="63" ht="22" customHeight="1">
      <c r="A63" s="187" t="n"/>
      <c r="B63" s="187" t="n"/>
      <c r="C63" s="187" t="n"/>
      <c r="D63" s="187" t="n"/>
      <c r="E63" s="187" t="n"/>
      <c r="F63" s="187" t="n"/>
      <c r="G63" s="187" t="n"/>
      <c r="H63" s="188" t="n"/>
      <c r="I63" s="188" t="n"/>
      <c r="J63" s="207">
        <f>IF(I63="","",I63-H63)</f>
        <v/>
      </c>
      <c r="K63" s="187" t="n"/>
      <c r="L63" s="187" t="n"/>
      <c r="M63" s="187" t="n"/>
      <c r="N63" s="188" t="n"/>
      <c r="O63" s="207">
        <f>IF(H63="","",I63-N63)</f>
        <v/>
      </c>
      <c r="P63" s="187" t="n"/>
    </row>
    <row r="64" ht="22" customHeight="1">
      <c r="A64" s="184" t="n"/>
      <c r="B64" s="184" t="n"/>
      <c r="C64" s="184" t="n"/>
      <c r="D64" s="184" t="n"/>
      <c r="E64" s="184" t="n"/>
      <c r="F64" s="184" t="n"/>
      <c r="G64" s="184" t="n"/>
      <c r="H64" s="185" t="n"/>
      <c r="I64" s="185" t="n"/>
      <c r="J64" s="207">
        <f>IF(I64="","",I64-H64)</f>
        <v/>
      </c>
      <c r="K64" s="184" t="n"/>
      <c r="L64" s="184" t="n"/>
      <c r="M64" s="184" t="n"/>
      <c r="N64" s="185" t="n"/>
      <c r="O64" s="207">
        <f>IF(H64="","",I64-N64)</f>
        <v/>
      </c>
      <c r="P64" s="184" t="n"/>
    </row>
    <row r="65" ht="22" customHeight="1">
      <c r="A65" s="187" t="n"/>
      <c r="B65" s="187" t="n"/>
      <c r="C65" s="187" t="n"/>
      <c r="D65" s="187" t="n"/>
      <c r="E65" s="187" t="n"/>
      <c r="F65" s="187" t="n"/>
      <c r="G65" s="187" t="n"/>
      <c r="H65" s="188" t="n"/>
      <c r="I65" s="188" t="n"/>
      <c r="J65" s="207">
        <f>IF(I65="","",I65-H65)</f>
        <v/>
      </c>
      <c r="K65" s="187" t="n"/>
      <c r="L65" s="187" t="n"/>
      <c r="M65" s="187" t="n"/>
      <c r="N65" s="188" t="n"/>
      <c r="O65" s="207">
        <f>IF(H65="","",I65-N65)</f>
        <v/>
      </c>
      <c r="P65" s="187" t="n"/>
    </row>
    <row r="66" ht="22" customHeight="1">
      <c r="A66" s="184" t="n"/>
      <c r="B66" s="184" t="n"/>
      <c r="C66" s="184" t="n"/>
      <c r="D66" s="184" t="n"/>
      <c r="E66" s="184" t="n"/>
      <c r="F66" s="184" t="n"/>
      <c r="G66" s="184" t="n"/>
      <c r="H66" s="185" t="n"/>
      <c r="I66" s="185" t="n"/>
      <c r="J66" s="207">
        <f>IF(I66="","",I66-H66)</f>
        <v/>
      </c>
      <c r="K66" s="184" t="n"/>
      <c r="L66" s="184" t="n"/>
      <c r="M66" s="184" t="n"/>
      <c r="N66" s="185" t="n"/>
      <c r="O66" s="207">
        <f>IF(H66="","",I66-N66)</f>
        <v/>
      </c>
      <c r="P66" s="184" t="n"/>
    </row>
    <row r="67" ht="22" customHeight="1">
      <c r="A67" s="187" t="n"/>
      <c r="B67" s="187" t="n"/>
      <c r="C67" s="187" t="n"/>
      <c r="D67" s="187" t="n"/>
      <c r="E67" s="187" t="n"/>
      <c r="F67" s="187" t="n"/>
      <c r="G67" s="187" t="n"/>
      <c r="H67" s="188" t="n"/>
      <c r="I67" s="188" t="n"/>
      <c r="J67" s="207">
        <f>IF(I67="","",I67-H67)</f>
        <v/>
      </c>
      <c r="K67" s="187" t="n"/>
      <c r="L67" s="187" t="n"/>
      <c r="M67" s="187" t="n"/>
      <c r="N67" s="188" t="n"/>
      <c r="O67" s="207">
        <f>IF(H67="","",I67-N67)</f>
        <v/>
      </c>
      <c r="P67" s="187" t="n"/>
    </row>
    <row r="68" ht="22" customHeight="1">
      <c r="A68" s="184" t="n"/>
      <c r="B68" s="184" t="n"/>
      <c r="C68" s="184" t="n"/>
      <c r="D68" s="184" t="n"/>
      <c r="E68" s="184" t="n"/>
      <c r="F68" s="184" t="n"/>
      <c r="G68" s="184" t="n"/>
      <c r="H68" s="185" t="n"/>
      <c r="I68" s="185" t="n"/>
      <c r="J68" s="207">
        <f>IF(I68="","",I68-H68)</f>
        <v/>
      </c>
      <c r="K68" s="184" t="n"/>
      <c r="L68" s="184" t="n"/>
      <c r="M68" s="184" t="n"/>
      <c r="N68" s="185" t="n"/>
      <c r="O68" s="207">
        <f>IF(H68="","",I68-N68)</f>
        <v/>
      </c>
      <c r="P68" s="184" t="n"/>
    </row>
    <row r="69" ht="22" customHeight="1">
      <c r="A69" s="187" t="n"/>
      <c r="B69" s="187" t="n"/>
      <c r="C69" s="187" t="n"/>
      <c r="D69" s="187" t="n"/>
      <c r="E69" s="187" t="n"/>
      <c r="F69" s="187" t="n"/>
      <c r="G69" s="187" t="n"/>
      <c r="H69" s="188" t="n"/>
      <c r="I69" s="188" t="n"/>
      <c r="J69" s="207">
        <f>IF(I69="","",I69-H69)</f>
        <v/>
      </c>
      <c r="K69" s="187" t="n"/>
      <c r="L69" s="187" t="n"/>
      <c r="M69" s="187" t="n"/>
      <c r="N69" s="188" t="n"/>
      <c r="O69" s="207">
        <f>IF(H69="","",I69-N69)</f>
        <v/>
      </c>
      <c r="P69" s="187" t="n"/>
    </row>
    <row r="70" ht="22" customHeight="1">
      <c r="A70" s="184" t="n"/>
      <c r="B70" s="184" t="n"/>
      <c r="C70" s="184" t="n"/>
      <c r="D70" s="184" t="n"/>
      <c r="E70" s="184" t="n"/>
      <c r="F70" s="184" t="n"/>
      <c r="G70" s="184" t="n"/>
      <c r="H70" s="185" t="n"/>
      <c r="I70" s="185" t="n"/>
      <c r="J70" s="207">
        <f>IF(I70="","",I70-H70)</f>
        <v/>
      </c>
      <c r="K70" s="184" t="n"/>
      <c r="L70" s="184" t="n"/>
      <c r="M70" s="184" t="n"/>
      <c r="N70" s="185" t="n"/>
      <c r="O70" s="207">
        <f>IF(H70="","",I70-N70)</f>
        <v/>
      </c>
      <c r="P70" s="184" t="n"/>
    </row>
    <row r="71" ht="22" customHeight="1">
      <c r="A71" s="187" t="n"/>
      <c r="B71" s="187" t="n"/>
      <c r="C71" s="187" t="n"/>
      <c r="D71" s="187" t="n"/>
      <c r="E71" s="187" t="n"/>
      <c r="F71" s="187" t="n"/>
      <c r="G71" s="187" t="n"/>
      <c r="H71" s="188" t="n"/>
      <c r="I71" s="188" t="n"/>
      <c r="J71" s="207">
        <f>IF(I71="","",I71-H71)</f>
        <v/>
      </c>
      <c r="K71" s="187" t="n"/>
      <c r="L71" s="187" t="n"/>
      <c r="M71" s="187" t="n"/>
      <c r="N71" s="188" t="n"/>
      <c r="O71" s="207">
        <f>IF(H71="","",I71-N71)</f>
        <v/>
      </c>
      <c r="P71" s="187" t="n"/>
    </row>
    <row r="72" ht="22" customHeight="1">
      <c r="A72" s="184" t="n"/>
      <c r="B72" s="184" t="n"/>
      <c r="C72" s="184" t="n"/>
      <c r="D72" s="184" t="n"/>
      <c r="E72" s="184" t="n"/>
      <c r="F72" s="184" t="n"/>
      <c r="G72" s="184" t="n"/>
      <c r="H72" s="185" t="n"/>
      <c r="I72" s="185" t="n"/>
      <c r="J72" s="207">
        <f>IF(I72="","",I72-H72)</f>
        <v/>
      </c>
      <c r="K72" s="184" t="n"/>
      <c r="L72" s="184" t="n"/>
      <c r="M72" s="184" t="n"/>
      <c r="N72" s="185" t="n"/>
      <c r="O72" s="207">
        <f>IF(H72="","",I72-N72)</f>
        <v/>
      </c>
      <c r="P72" s="184" t="n"/>
    </row>
    <row r="73" ht="22" customHeight="1">
      <c r="A73" s="187" t="n"/>
      <c r="B73" s="187" t="n"/>
      <c r="C73" s="187" t="n"/>
      <c r="D73" s="187" t="n"/>
      <c r="E73" s="187" t="n"/>
      <c r="F73" s="187" t="n"/>
      <c r="G73" s="187" t="n"/>
      <c r="H73" s="188" t="n"/>
      <c r="I73" s="188" t="n"/>
      <c r="J73" s="207">
        <f>IF(I73="","",I73-H73)</f>
        <v/>
      </c>
      <c r="K73" s="187" t="n"/>
      <c r="L73" s="187" t="n"/>
      <c r="M73" s="187" t="n"/>
      <c r="N73" s="188" t="n"/>
      <c r="O73" s="207">
        <f>IF(H73="","",I73-N73)</f>
        <v/>
      </c>
      <c r="P73" s="187" t="n"/>
    </row>
    <row r="74" ht="22" customHeight="1">
      <c r="A74" s="184" t="n"/>
      <c r="B74" s="184" t="n"/>
      <c r="C74" s="184" t="n"/>
      <c r="D74" s="184" t="n"/>
      <c r="E74" s="184" t="n"/>
      <c r="F74" s="184" t="n"/>
      <c r="G74" s="184" t="n"/>
      <c r="H74" s="185" t="n"/>
      <c r="I74" s="185" t="n"/>
      <c r="J74" s="207">
        <f>IF(I74="","",I74-H74)</f>
        <v/>
      </c>
      <c r="K74" s="184" t="n"/>
      <c r="L74" s="184" t="n"/>
      <c r="M74" s="184" t="n"/>
      <c r="N74" s="185" t="n"/>
      <c r="O74" s="207">
        <f>IF(H74="","",I74-N74)</f>
        <v/>
      </c>
      <c r="P74" s="184" t="n"/>
    </row>
    <row r="75" ht="22" customHeight="1">
      <c r="A75" s="187" t="n"/>
      <c r="B75" s="187" t="n"/>
      <c r="C75" s="187" t="n"/>
      <c r="D75" s="187" t="n"/>
      <c r="E75" s="187" t="n"/>
      <c r="F75" s="187" t="n"/>
      <c r="G75" s="187" t="n"/>
      <c r="H75" s="188" t="n"/>
      <c r="I75" s="188" t="n"/>
      <c r="J75" s="207">
        <f>IF(I75="","",I75-H75)</f>
        <v/>
      </c>
      <c r="K75" s="187" t="n"/>
      <c r="L75" s="187" t="n"/>
      <c r="M75" s="187" t="n"/>
      <c r="N75" s="188" t="n"/>
      <c r="O75" s="207">
        <f>IF(H75="","",I75-N75)</f>
        <v/>
      </c>
      <c r="P75" s="187" t="n"/>
    </row>
    <row r="76" ht="22" customHeight="1">
      <c r="A76" s="184" t="n"/>
      <c r="B76" s="184" t="n"/>
      <c r="C76" s="184" t="n"/>
      <c r="D76" s="184" t="n"/>
      <c r="E76" s="184" t="n"/>
      <c r="F76" s="184" t="n"/>
      <c r="G76" s="184" t="n"/>
      <c r="H76" s="185" t="n"/>
      <c r="I76" s="185" t="n"/>
      <c r="J76" s="207">
        <f>IF(I76="","",I76-H76)</f>
        <v/>
      </c>
      <c r="K76" s="184" t="n"/>
      <c r="L76" s="184" t="n"/>
      <c r="M76" s="184" t="n"/>
      <c r="N76" s="185" t="n"/>
      <c r="O76" s="207">
        <f>IF(H76="","",I76-N76)</f>
        <v/>
      </c>
      <c r="P76" s="184" t="n"/>
    </row>
    <row r="77" ht="22" customHeight="1">
      <c r="A77" s="187" t="n"/>
      <c r="B77" s="187" t="n"/>
      <c r="C77" s="187" t="n"/>
      <c r="D77" s="187" t="n"/>
      <c r="E77" s="187" t="n"/>
      <c r="F77" s="187" t="n"/>
      <c r="G77" s="187" t="n"/>
      <c r="H77" s="188" t="n"/>
      <c r="I77" s="188" t="n"/>
      <c r="J77" s="207">
        <f>IF(I77="","",I77-H77)</f>
        <v/>
      </c>
      <c r="K77" s="187" t="n"/>
      <c r="L77" s="187" t="n"/>
      <c r="M77" s="187" t="n"/>
      <c r="N77" s="188" t="n"/>
      <c r="O77" s="207">
        <f>IF(H77="","",I77-N77)</f>
        <v/>
      </c>
      <c r="P77" s="187" t="n"/>
    </row>
    <row r="78" ht="22" customHeight="1">
      <c r="A78" s="184" t="n"/>
      <c r="B78" s="184" t="n"/>
      <c r="C78" s="184" t="n"/>
      <c r="D78" s="184" t="n"/>
      <c r="E78" s="184" t="n"/>
      <c r="F78" s="184" t="n"/>
      <c r="G78" s="184" t="n"/>
      <c r="H78" s="185" t="n"/>
      <c r="I78" s="185" t="n"/>
      <c r="J78" s="207">
        <f>IF(I78="","",I78-H78)</f>
        <v/>
      </c>
      <c r="K78" s="184" t="n"/>
      <c r="L78" s="184" t="n"/>
      <c r="M78" s="184" t="n"/>
      <c r="N78" s="185" t="n"/>
      <c r="O78" s="207">
        <f>IF(H78="","",I78-N78)</f>
        <v/>
      </c>
      <c r="P78" s="184" t="n"/>
    </row>
    <row r="79" ht="22" customHeight="1">
      <c r="A79" s="187" t="n"/>
      <c r="B79" s="187" t="n"/>
      <c r="C79" s="187" t="n"/>
      <c r="D79" s="187" t="n"/>
      <c r="E79" s="187" t="n"/>
      <c r="F79" s="187" t="n"/>
      <c r="G79" s="187" t="n"/>
      <c r="H79" s="188" t="n"/>
      <c r="I79" s="188" t="n"/>
      <c r="J79" s="207">
        <f>IF(I79="","",I79-H79)</f>
        <v/>
      </c>
      <c r="K79" s="187" t="n"/>
      <c r="L79" s="187" t="n"/>
      <c r="M79" s="187" t="n"/>
      <c r="N79" s="188" t="n"/>
      <c r="O79" s="207">
        <f>IF(H79="","",I79-N79)</f>
        <v/>
      </c>
      <c r="P79" s="187" t="n"/>
    </row>
    <row r="80" ht="22" customHeight="1">
      <c r="A80" s="184" t="n"/>
      <c r="B80" s="184" t="n"/>
      <c r="C80" s="184" t="n"/>
      <c r="D80" s="184" t="n"/>
      <c r="E80" s="184" t="n"/>
      <c r="F80" s="184" t="n"/>
      <c r="G80" s="184" t="n"/>
      <c r="H80" s="185" t="n"/>
      <c r="I80" s="185" t="n"/>
      <c r="J80" s="207">
        <f>IF(I80="","",I80-H80)</f>
        <v/>
      </c>
      <c r="K80" s="184" t="n"/>
      <c r="L80" s="184" t="n"/>
      <c r="M80" s="184" t="n"/>
      <c r="N80" s="185" t="n"/>
      <c r="O80" s="207">
        <f>IF(H80="","",I80-N80)</f>
        <v/>
      </c>
      <c r="P80" s="184" t="n"/>
    </row>
    <row r="81" ht="22" customHeight="1">
      <c r="A81" s="187" t="n"/>
      <c r="B81" s="187" t="n"/>
      <c r="C81" s="187" t="n"/>
      <c r="D81" s="187" t="n"/>
      <c r="E81" s="187" t="n"/>
      <c r="F81" s="187" t="n"/>
      <c r="G81" s="187" t="n"/>
      <c r="H81" s="188" t="n"/>
      <c r="I81" s="188" t="n"/>
      <c r="J81" s="207">
        <f>IF(I81="","",I81-H81)</f>
        <v/>
      </c>
      <c r="K81" s="187" t="n"/>
      <c r="L81" s="187" t="n"/>
      <c r="M81" s="187" t="n"/>
      <c r="N81" s="188" t="n"/>
      <c r="O81" s="207">
        <f>IF(H81="","",I81-N81)</f>
        <v/>
      </c>
      <c r="P81" s="187" t="n"/>
    </row>
    <row r="82" ht="22" customHeight="1">
      <c r="A82" s="184" t="n"/>
      <c r="B82" s="184" t="n"/>
      <c r="C82" s="184" t="n"/>
      <c r="D82" s="184" t="n"/>
      <c r="E82" s="184" t="n"/>
      <c r="F82" s="184" t="n"/>
      <c r="G82" s="184" t="n"/>
      <c r="H82" s="185" t="n"/>
      <c r="I82" s="185" t="n"/>
      <c r="J82" s="207">
        <f>IF(I82="","",I82-H82)</f>
        <v/>
      </c>
      <c r="K82" s="184" t="n"/>
      <c r="L82" s="184" t="n"/>
      <c r="M82" s="184" t="n"/>
      <c r="N82" s="185" t="n"/>
      <c r="O82" s="207">
        <f>IF(H82="","",I82-N82)</f>
        <v/>
      </c>
      <c r="P82" s="184" t="n"/>
    </row>
    <row r="83" ht="22" customHeight="1">
      <c r="A83" s="187" t="n"/>
      <c r="B83" s="187" t="n"/>
      <c r="C83" s="187" t="n"/>
      <c r="D83" s="187" t="n"/>
      <c r="E83" s="187" t="n"/>
      <c r="F83" s="187" t="n"/>
      <c r="G83" s="187" t="n"/>
      <c r="H83" s="188" t="n"/>
      <c r="I83" s="188" t="n"/>
      <c r="J83" s="207">
        <f>IF(I83="","",I83-H83)</f>
        <v/>
      </c>
      <c r="K83" s="187" t="n"/>
      <c r="L83" s="187" t="n"/>
      <c r="M83" s="187" t="n"/>
      <c r="N83" s="188" t="n"/>
      <c r="O83" s="207">
        <f>IF(H83="","",I83-N83)</f>
        <v/>
      </c>
      <c r="P83" s="187" t="n"/>
    </row>
    <row r="84" ht="22" customHeight="1">
      <c r="A84" s="184" t="n"/>
      <c r="B84" s="184" t="n"/>
      <c r="C84" s="184" t="n"/>
      <c r="D84" s="184" t="n"/>
      <c r="E84" s="184" t="n"/>
      <c r="F84" s="184" t="n"/>
      <c r="G84" s="184" t="n"/>
      <c r="H84" s="185" t="n"/>
      <c r="I84" s="185" t="n"/>
      <c r="J84" s="207">
        <f>IF(I84="","",I84-H84)</f>
        <v/>
      </c>
      <c r="K84" s="184" t="n"/>
      <c r="L84" s="184" t="n"/>
      <c r="M84" s="184" t="n"/>
      <c r="N84" s="185" t="n"/>
      <c r="O84" s="207">
        <f>IF(H84="","",I84-N84)</f>
        <v/>
      </c>
      <c r="P84" s="184" t="n"/>
    </row>
    <row r="85" ht="22" customHeight="1">
      <c r="A85" s="187" t="n"/>
      <c r="B85" s="187" t="n"/>
      <c r="C85" s="187" t="n"/>
      <c r="D85" s="187" t="n"/>
      <c r="E85" s="187" t="n"/>
      <c r="F85" s="187" t="n"/>
      <c r="G85" s="187" t="n"/>
      <c r="H85" s="188" t="n"/>
      <c r="I85" s="188" t="n"/>
      <c r="J85" s="207">
        <f>IF(I85="","",I85-H85)</f>
        <v/>
      </c>
      <c r="K85" s="187" t="n"/>
      <c r="L85" s="187" t="n"/>
      <c r="M85" s="187" t="n"/>
      <c r="N85" s="188" t="n"/>
      <c r="O85" s="207">
        <f>IF(H85="","",I85-N85)</f>
        <v/>
      </c>
      <c r="P85" s="187" t="n"/>
    </row>
    <row r="86" ht="22" customHeight="1">
      <c r="A86" s="184" t="n"/>
      <c r="B86" s="184" t="n"/>
      <c r="C86" s="184" t="n"/>
      <c r="D86" s="184" t="n"/>
      <c r="E86" s="184" t="n"/>
      <c r="F86" s="184" t="n"/>
      <c r="G86" s="184" t="n"/>
      <c r="H86" s="185" t="n"/>
      <c r="I86" s="185" t="n"/>
      <c r="J86" s="207">
        <f>IF(I86="","",I86-H86)</f>
        <v/>
      </c>
      <c r="K86" s="184" t="n"/>
      <c r="L86" s="184" t="n"/>
      <c r="M86" s="184" t="n"/>
      <c r="N86" s="185" t="n"/>
      <c r="O86" s="207">
        <f>IF(H86="","",I86-N86)</f>
        <v/>
      </c>
      <c r="P86" s="184" t="n"/>
    </row>
    <row r="87" ht="22" customHeight="1">
      <c r="A87" s="187" t="n"/>
      <c r="B87" s="187" t="n"/>
      <c r="C87" s="187" t="n"/>
      <c r="D87" s="187" t="n"/>
      <c r="E87" s="187" t="n"/>
      <c r="F87" s="187" t="n"/>
      <c r="G87" s="187" t="n"/>
      <c r="H87" s="188" t="n"/>
      <c r="I87" s="188" t="n"/>
      <c r="J87" s="207">
        <f>IF(I87="","",I87-H87)</f>
        <v/>
      </c>
      <c r="K87" s="187" t="n"/>
      <c r="L87" s="187" t="n"/>
      <c r="M87" s="187" t="n"/>
      <c r="N87" s="188" t="n"/>
      <c r="O87" s="207">
        <f>IF(H87="","",I87-N87)</f>
        <v/>
      </c>
      <c r="P87" s="187" t="n"/>
    </row>
    <row r="88" ht="22" customHeight="1">
      <c r="A88" s="184" t="n"/>
      <c r="B88" s="184" t="n"/>
      <c r="C88" s="184" t="n"/>
      <c r="D88" s="184" t="n"/>
      <c r="E88" s="184" t="n"/>
      <c r="F88" s="184" t="n"/>
      <c r="G88" s="184" t="n"/>
      <c r="H88" s="185" t="n"/>
      <c r="I88" s="185" t="n"/>
      <c r="J88" s="207">
        <f>IF(I88="","",I88-H88)</f>
        <v/>
      </c>
      <c r="K88" s="184" t="n"/>
      <c r="L88" s="184" t="n"/>
      <c r="M88" s="184" t="n"/>
      <c r="N88" s="185" t="n"/>
      <c r="O88" s="207">
        <f>IF(H88="","",I88-N88)</f>
        <v/>
      </c>
      <c r="P88" s="184" t="n"/>
    </row>
    <row r="89" ht="22" customHeight="1">
      <c r="A89" s="187" t="n"/>
      <c r="B89" s="187" t="n"/>
      <c r="C89" s="187" t="n"/>
      <c r="D89" s="187" t="n"/>
      <c r="E89" s="187" t="n"/>
      <c r="F89" s="187" t="n"/>
      <c r="G89" s="187" t="n"/>
      <c r="H89" s="188" t="n"/>
      <c r="I89" s="188" t="n"/>
      <c r="J89" s="207">
        <f>IF(I89="","",I89-H89)</f>
        <v/>
      </c>
      <c r="K89" s="187" t="n"/>
      <c r="L89" s="187" t="n"/>
      <c r="M89" s="187" t="n"/>
      <c r="N89" s="188" t="n"/>
      <c r="O89" s="207">
        <f>IF(H89="","",I89-N89)</f>
        <v/>
      </c>
      <c r="P89" s="187" t="n"/>
    </row>
    <row r="90" ht="22" customHeight="1">
      <c r="A90" s="184" t="n"/>
      <c r="B90" s="184" t="n"/>
      <c r="C90" s="184" t="n"/>
      <c r="D90" s="184" t="n"/>
      <c r="E90" s="184" t="n"/>
      <c r="F90" s="184" t="n"/>
      <c r="G90" s="184" t="n"/>
      <c r="H90" s="185" t="n"/>
      <c r="I90" s="185" t="n"/>
      <c r="J90" s="207">
        <f>IF(I90="","",I90-H90)</f>
        <v/>
      </c>
      <c r="K90" s="184" t="n"/>
      <c r="L90" s="184" t="n"/>
      <c r="M90" s="184" t="n"/>
      <c r="N90" s="185" t="n"/>
      <c r="O90" s="207">
        <f>IF(H90="","",I90-N90)</f>
        <v/>
      </c>
      <c r="P90" s="184" t="n"/>
    </row>
    <row r="91" ht="22" customHeight="1">
      <c r="A91" s="187" t="n"/>
      <c r="B91" s="187" t="n"/>
      <c r="C91" s="187" t="n"/>
      <c r="D91" s="187" t="n"/>
      <c r="E91" s="187" t="n"/>
      <c r="F91" s="187" t="n"/>
      <c r="G91" s="187" t="n"/>
      <c r="H91" s="188" t="n"/>
      <c r="I91" s="188" t="n"/>
      <c r="J91" s="207">
        <f>IF(I91="","",I91-H91)</f>
        <v/>
      </c>
      <c r="K91" s="187" t="n"/>
      <c r="L91" s="187" t="n"/>
      <c r="M91" s="187" t="n"/>
      <c r="N91" s="188" t="n"/>
      <c r="O91" s="207">
        <f>IF(H91="","",I91-N91)</f>
        <v/>
      </c>
      <c r="P91" s="187" t="n"/>
    </row>
    <row r="92" ht="22" customHeight="1">
      <c r="A92" s="184" t="n"/>
      <c r="B92" s="184" t="n"/>
      <c r="C92" s="184" t="n"/>
      <c r="D92" s="184" t="n"/>
      <c r="E92" s="184" t="n"/>
      <c r="F92" s="184" t="n"/>
      <c r="G92" s="184" t="n"/>
      <c r="H92" s="185" t="n"/>
      <c r="I92" s="185" t="n"/>
      <c r="J92" s="207">
        <f>IF(I92="","",I92-H92)</f>
        <v/>
      </c>
      <c r="K92" s="184" t="n"/>
      <c r="L92" s="184" t="n"/>
      <c r="M92" s="184" t="n"/>
      <c r="N92" s="185" t="n"/>
      <c r="O92" s="207">
        <f>IF(H92="","",I92-N92)</f>
        <v/>
      </c>
      <c r="P92" s="184" t="n"/>
    </row>
    <row r="93" ht="22" customHeight="1">
      <c r="A93" s="187" t="n"/>
      <c r="B93" s="187" t="n"/>
      <c r="C93" s="187" t="n"/>
      <c r="D93" s="187" t="n"/>
      <c r="E93" s="187" t="n"/>
      <c r="F93" s="187" t="n"/>
      <c r="G93" s="187" t="n"/>
      <c r="H93" s="188" t="n"/>
      <c r="I93" s="188" t="n"/>
      <c r="J93" s="207">
        <f>IF(I93="","",I93-H93)</f>
        <v/>
      </c>
      <c r="K93" s="187" t="n"/>
      <c r="L93" s="187" t="n"/>
      <c r="M93" s="187" t="n"/>
      <c r="N93" s="188" t="n"/>
      <c r="O93" s="207">
        <f>IF(H93="","",I93-N93)</f>
        <v/>
      </c>
      <c r="P93" s="187" t="n"/>
    </row>
    <row r="94" ht="22" customHeight="1">
      <c r="A94" s="184" t="n"/>
      <c r="B94" s="184" t="n"/>
      <c r="C94" s="184" t="n"/>
      <c r="D94" s="184" t="n"/>
      <c r="E94" s="184" t="n"/>
      <c r="F94" s="184" t="n"/>
      <c r="G94" s="184" t="n"/>
      <c r="H94" s="185" t="n"/>
      <c r="I94" s="185" t="n"/>
      <c r="J94" s="207">
        <f>IF(I94="","",I94-H94)</f>
        <v/>
      </c>
      <c r="K94" s="184" t="n"/>
      <c r="L94" s="184" t="n"/>
      <c r="M94" s="184" t="n"/>
      <c r="N94" s="185" t="n"/>
      <c r="O94" s="207">
        <f>IF(H94="","",I94-N94)</f>
        <v/>
      </c>
      <c r="P94" s="184" t="n"/>
    </row>
    <row r="95" ht="22" customHeight="1">
      <c r="A95" s="187" t="n"/>
      <c r="B95" s="187" t="n"/>
      <c r="C95" s="187" t="n"/>
      <c r="D95" s="187" t="n"/>
      <c r="E95" s="187" t="n"/>
      <c r="F95" s="187" t="n"/>
      <c r="G95" s="187" t="n"/>
      <c r="H95" s="188" t="n"/>
      <c r="I95" s="188" t="n"/>
      <c r="J95" s="207">
        <f>IF(I95="","",I95-H95)</f>
        <v/>
      </c>
      <c r="K95" s="187" t="n"/>
      <c r="L95" s="187" t="n"/>
      <c r="M95" s="187" t="n"/>
      <c r="N95" s="188" t="n"/>
      <c r="O95" s="207">
        <f>IF(H95="","",I95-N95)</f>
        <v/>
      </c>
      <c r="P95" s="187" t="n"/>
    </row>
    <row r="96" ht="22" customHeight="1">
      <c r="A96" s="184" t="n"/>
      <c r="B96" s="184" t="n"/>
      <c r="C96" s="184" t="n"/>
      <c r="D96" s="184" t="n"/>
      <c r="E96" s="184" t="n"/>
      <c r="F96" s="184" t="n"/>
      <c r="G96" s="184" t="n"/>
      <c r="H96" s="185" t="n"/>
      <c r="I96" s="185" t="n"/>
      <c r="J96" s="207">
        <f>IF(I96="","",I96-H96)</f>
        <v/>
      </c>
      <c r="K96" s="184" t="n"/>
      <c r="L96" s="184" t="n"/>
      <c r="M96" s="184" t="n"/>
      <c r="N96" s="185" t="n"/>
      <c r="O96" s="207">
        <f>IF(H96="","",I96-N96)</f>
        <v/>
      </c>
      <c r="P96" s="184" t="n"/>
    </row>
    <row r="97" ht="22" customHeight="1">
      <c r="A97" s="187" t="n"/>
      <c r="B97" s="187" t="n"/>
      <c r="C97" s="187" t="n"/>
      <c r="D97" s="187" t="n"/>
      <c r="E97" s="187" t="n"/>
      <c r="F97" s="187" t="n"/>
      <c r="G97" s="187" t="n"/>
      <c r="H97" s="188" t="n"/>
      <c r="I97" s="188" t="n"/>
      <c r="J97" s="207">
        <f>IF(I97="","",I97-H97)</f>
        <v/>
      </c>
      <c r="K97" s="187" t="n"/>
      <c r="L97" s="187" t="n"/>
      <c r="M97" s="187" t="n"/>
      <c r="N97" s="188" t="n"/>
      <c r="O97" s="207">
        <f>IF(H97="","",I97-N97)</f>
        <v/>
      </c>
      <c r="P97" s="187" t="n"/>
    </row>
    <row r="98" ht="22" customHeight="1">
      <c r="A98" s="184" t="n"/>
      <c r="B98" s="184" t="n"/>
      <c r="C98" s="184" t="n"/>
      <c r="D98" s="184" t="n"/>
      <c r="E98" s="184" t="n"/>
      <c r="F98" s="184" t="n"/>
      <c r="G98" s="184" t="n"/>
      <c r="H98" s="185" t="n"/>
      <c r="I98" s="185" t="n"/>
      <c r="J98" s="207">
        <f>IF(I98="","",I98-H98)</f>
        <v/>
      </c>
      <c r="K98" s="184" t="n"/>
      <c r="L98" s="184" t="n"/>
      <c r="M98" s="184" t="n"/>
      <c r="N98" s="185" t="n"/>
      <c r="O98" s="207">
        <f>IF(H98="","",I98-N98)</f>
        <v/>
      </c>
      <c r="P98" s="184" t="n"/>
    </row>
    <row r="99" ht="22" customHeight="1">
      <c r="A99" s="187" t="n"/>
      <c r="B99" s="187" t="n"/>
      <c r="C99" s="187" t="n"/>
      <c r="D99" s="187" t="n"/>
      <c r="E99" s="187" t="n"/>
      <c r="F99" s="187" t="n"/>
      <c r="G99" s="187" t="n"/>
      <c r="H99" s="188" t="n"/>
      <c r="I99" s="188" t="n"/>
      <c r="J99" s="207">
        <f>IF(I99="","",I99-H99)</f>
        <v/>
      </c>
      <c r="K99" s="187" t="n"/>
      <c r="L99" s="187" t="n"/>
      <c r="M99" s="187" t="n"/>
      <c r="N99" s="188" t="n"/>
      <c r="O99" s="207">
        <f>IF(H99="","",I99-N99)</f>
        <v/>
      </c>
      <c r="P99" s="187" t="n"/>
    </row>
    <row r="100" ht="22" customHeight="1">
      <c r="A100" s="184" t="n"/>
      <c r="B100" s="184" t="n"/>
      <c r="C100" s="184" t="n"/>
      <c r="D100" s="184" t="n"/>
      <c r="E100" s="184" t="n"/>
      <c r="F100" s="184" t="n"/>
      <c r="G100" s="184" t="n"/>
      <c r="H100" s="185" t="n"/>
      <c r="I100" s="185" t="n"/>
      <c r="J100" s="207">
        <f>IF(I100="","",I100-H100)</f>
        <v/>
      </c>
      <c r="K100" s="184" t="n"/>
      <c r="L100" s="184" t="n"/>
      <c r="M100" s="184" t="n"/>
      <c r="N100" s="185" t="n"/>
      <c r="O100" s="207">
        <f>IF(H100="","",I100-N100)</f>
        <v/>
      </c>
      <c r="P100" s="184" t="n"/>
    </row>
    <row r="101" ht="22" customHeight="1">
      <c r="A101" s="187" t="n"/>
      <c r="B101" s="187" t="n"/>
      <c r="C101" s="187" t="n"/>
      <c r="D101" s="187" t="n"/>
      <c r="E101" s="187" t="n"/>
      <c r="F101" s="187" t="n"/>
      <c r="G101" s="187" t="n"/>
      <c r="H101" s="188" t="n"/>
      <c r="I101" s="188" t="n"/>
      <c r="J101" s="207">
        <f>IF(I101="","",I101-H101)</f>
        <v/>
      </c>
      <c r="K101" s="187" t="n"/>
      <c r="L101" s="187" t="n"/>
      <c r="M101" s="187" t="n"/>
      <c r="N101" s="188" t="n"/>
      <c r="O101" s="207">
        <f>IF(H101="","",I101-N101)</f>
        <v/>
      </c>
      <c r="P101" s="187" t="n"/>
    </row>
    <row r="102" ht="22" customHeight="1">
      <c r="A102" s="184" t="n"/>
      <c r="B102" s="184" t="n"/>
      <c r="C102" s="184" t="n"/>
      <c r="D102" s="184" t="n"/>
      <c r="E102" s="184" t="n"/>
      <c r="F102" s="184" t="n"/>
      <c r="G102" s="184" t="n"/>
      <c r="H102" s="185" t="n"/>
      <c r="I102" s="185" t="n"/>
      <c r="J102" s="207">
        <f>IF(I102="","",I102-H102)</f>
        <v/>
      </c>
      <c r="K102" s="184" t="n"/>
      <c r="L102" s="184" t="n"/>
      <c r="M102" s="184" t="n"/>
      <c r="N102" s="185" t="n"/>
      <c r="O102" s="207">
        <f>IF(H102="","",I102-N102)</f>
        <v/>
      </c>
      <c r="P102" s="184" t="n"/>
    </row>
    <row r="103" ht="22" customHeight="1">
      <c r="A103" s="187" t="n"/>
      <c r="B103" s="187" t="n"/>
      <c r="C103" s="187" t="n"/>
      <c r="D103" s="187" t="n"/>
      <c r="E103" s="187" t="n"/>
      <c r="F103" s="187" t="n"/>
      <c r="G103" s="187" t="n"/>
      <c r="H103" s="188" t="n"/>
      <c r="I103" s="188" t="n"/>
      <c r="J103" s="207">
        <f>IF(I103="","",I103-H103)</f>
        <v/>
      </c>
      <c r="K103" s="187" t="n"/>
      <c r="L103" s="187" t="n"/>
      <c r="M103" s="187" t="n"/>
      <c r="N103" s="188" t="n"/>
      <c r="O103" s="207">
        <f>IF(H103="","",I103-N103)</f>
        <v/>
      </c>
      <c r="P103" s="187" t="n"/>
    </row>
    <row r="104" ht="22" customHeight="1">
      <c r="A104" s="184" t="n"/>
      <c r="B104" s="184" t="n"/>
      <c r="C104" s="184" t="n"/>
      <c r="D104" s="184" t="n"/>
      <c r="E104" s="184" t="n"/>
      <c r="F104" s="184" t="n"/>
      <c r="G104" s="184" t="n"/>
      <c r="H104" s="185" t="n"/>
      <c r="I104" s="185" t="n"/>
      <c r="J104" s="207">
        <f>IF(I104="","",I104-H104)</f>
        <v/>
      </c>
      <c r="K104" s="184" t="n"/>
      <c r="L104" s="184" t="n"/>
      <c r="M104" s="184" t="n"/>
      <c r="N104" s="185" t="n"/>
      <c r="O104" s="207">
        <f>IF(H104="","",I104-N104)</f>
        <v/>
      </c>
      <c r="P104" s="184" t="n"/>
    </row>
    <row r="105" ht="22" customHeight="1">
      <c r="A105" s="187" t="n"/>
      <c r="B105" s="187" t="n"/>
      <c r="C105" s="187" t="n"/>
      <c r="D105" s="187" t="n"/>
      <c r="E105" s="187" t="n"/>
      <c r="F105" s="187" t="n"/>
      <c r="G105" s="187" t="n"/>
      <c r="H105" s="188" t="n"/>
      <c r="I105" s="188" t="n"/>
      <c r="J105" s="207">
        <f>IF(I105="","",I105-H105)</f>
        <v/>
      </c>
      <c r="K105" s="187" t="n"/>
      <c r="L105" s="187" t="n"/>
      <c r="M105" s="187" t="n"/>
      <c r="N105" s="188" t="n"/>
      <c r="O105" s="207">
        <f>IF(H105="","",I105-N105)</f>
        <v/>
      </c>
      <c r="P105" s="187" t="n"/>
    </row>
    <row r="106" ht="22" customHeight="1">
      <c r="A106" s="184" t="n"/>
      <c r="B106" s="184" t="n"/>
      <c r="C106" s="184" t="n"/>
      <c r="D106" s="184" t="n"/>
      <c r="E106" s="184" t="n"/>
      <c r="F106" s="184" t="n"/>
      <c r="G106" s="184" t="n"/>
      <c r="H106" s="185" t="n"/>
      <c r="I106" s="185" t="n"/>
      <c r="J106" s="207">
        <f>IF(I106="","",I106-H106)</f>
        <v/>
      </c>
      <c r="K106" s="184" t="n"/>
      <c r="L106" s="184" t="n"/>
      <c r="M106" s="184" t="n"/>
      <c r="N106" s="185" t="n"/>
      <c r="O106" s="207">
        <f>IF(H106="","",I106-N106)</f>
        <v/>
      </c>
      <c r="P106" s="184" t="n"/>
    </row>
    <row r="107" ht="22" customHeight="1">
      <c r="A107" s="187" t="n"/>
      <c r="B107" s="187" t="n"/>
      <c r="C107" s="187" t="n"/>
      <c r="D107" s="187" t="n"/>
      <c r="E107" s="187" t="n"/>
      <c r="F107" s="187" t="n"/>
      <c r="G107" s="187" t="n"/>
      <c r="H107" s="188" t="n"/>
      <c r="I107" s="188" t="n"/>
      <c r="J107" s="207">
        <f>IF(I107="","",I107-H107)</f>
        <v/>
      </c>
      <c r="K107" s="187" t="n"/>
      <c r="L107" s="187" t="n"/>
      <c r="M107" s="187" t="n"/>
      <c r="N107" s="188" t="n"/>
      <c r="O107" s="207">
        <f>IF(H107="","",I107-N107)</f>
        <v/>
      </c>
      <c r="P107" s="187" t="n"/>
    </row>
    <row r="108" ht="22" customHeight="1">
      <c r="A108" s="184" t="n"/>
      <c r="B108" s="184" t="n"/>
      <c r="C108" s="184" t="n"/>
      <c r="D108" s="184" t="n"/>
      <c r="E108" s="184" t="n"/>
      <c r="F108" s="184" t="n"/>
      <c r="G108" s="184" t="n"/>
      <c r="H108" s="185" t="n"/>
      <c r="I108" s="185" t="n"/>
      <c r="J108" s="207">
        <f>IF(I108="","",I108-H108)</f>
        <v/>
      </c>
      <c r="K108" s="184" t="n"/>
      <c r="L108" s="184" t="n"/>
      <c r="M108" s="184" t="n"/>
      <c r="N108" s="185" t="n"/>
      <c r="O108" s="207">
        <f>IF(H108="","",I108-N108)</f>
        <v/>
      </c>
      <c r="P108" s="184" t="n"/>
    </row>
    <row r="109" ht="22" customHeight="1">
      <c r="A109" s="187" t="n"/>
      <c r="B109" s="187" t="n"/>
      <c r="C109" s="187" t="n"/>
      <c r="D109" s="187" t="n"/>
      <c r="E109" s="187" t="n"/>
      <c r="F109" s="187" t="n"/>
      <c r="G109" s="187" t="n"/>
      <c r="H109" s="188" t="n"/>
      <c r="I109" s="188" t="n"/>
      <c r="J109" s="207">
        <f>IF(I109="","",I109-H109)</f>
        <v/>
      </c>
      <c r="K109" s="187" t="n"/>
      <c r="L109" s="187" t="n"/>
      <c r="M109" s="187" t="n"/>
      <c r="N109" s="188" t="n"/>
      <c r="O109" s="207">
        <f>IF(H109="","",I109-N109)</f>
        <v/>
      </c>
      <c r="P109" s="187" t="n"/>
    </row>
    <row r="110" ht="22" customHeight="1">
      <c r="A110" s="184" t="n"/>
      <c r="B110" s="184" t="n"/>
      <c r="C110" s="184" t="n"/>
      <c r="D110" s="184" t="n"/>
      <c r="E110" s="184" t="n"/>
      <c r="F110" s="184" t="n"/>
      <c r="G110" s="184" t="n"/>
      <c r="H110" s="185" t="n"/>
      <c r="I110" s="185" t="n"/>
      <c r="J110" s="207">
        <f>IF(I110="","",I110-H110)</f>
        <v/>
      </c>
      <c r="K110" s="184" t="n"/>
      <c r="L110" s="184" t="n"/>
      <c r="M110" s="184" t="n"/>
      <c r="N110" s="185" t="n"/>
      <c r="O110" s="207">
        <f>IF(H110="","",I110-N110)</f>
        <v/>
      </c>
      <c r="P110" s="184" t="n"/>
    </row>
    <row r="111">
      <c r="H111" s="99" t="n"/>
      <c r="I111" s="99" t="n"/>
      <c r="J111" s="99">
        <f>IF(I111="","",I111-H111)</f>
        <v/>
      </c>
      <c r="N111" s="99" t="n"/>
      <c r="O111" s="99">
        <f>IF(H111="","",I111-N111)</f>
        <v/>
      </c>
    </row>
    <row r="112">
      <c r="H112" s="99" t="n"/>
      <c r="I112" s="99" t="n"/>
      <c r="J112" s="99">
        <f>IF(I112="","",I112-H112)</f>
        <v/>
      </c>
      <c r="N112" s="99" t="n"/>
      <c r="O112" s="99">
        <f>IF(H112="","",I112-N112)</f>
        <v/>
      </c>
    </row>
    <row r="113" ht="24" customHeight="1">
      <c r="A113" s="170" t="inlineStr">
        <is>
          <t>📊  CARRIER COMMISSION BREAKDOWN</t>
        </is>
      </c>
    </row>
    <row r="114" ht="26" customHeight="1">
      <c r="A114" s="183" t="inlineStr">
        <is>
          <t>Carrier</t>
        </is>
      </c>
      <c r="B114" s="183" t="inlineStr">
        <is>
          <t>Policies</t>
        </is>
      </c>
      <c r="C114" s="183" t="inlineStr">
        <is>
          <t>Total Received</t>
        </is>
      </c>
      <c r="D114" s="183" t="inlineStr">
        <is>
          <t>Missing Count</t>
        </is>
      </c>
      <c r="E114" s="183" t="inlineStr">
        <is>
          <t>Chargeback Amt</t>
        </is>
      </c>
      <c r="F114" s="183" t="inlineStr">
        <is>
          <t>Net</t>
        </is>
      </c>
      <c r="H114" s="99" t="n"/>
      <c r="I114" s="99" t="n"/>
      <c r="J114" s="99">
        <f>IF(I114="","",I114-H114)</f>
        <v/>
      </c>
      <c r="N114" s="99" t="n"/>
      <c r="O114" s="99">
        <f>IF(H114="","",I114-N114)</f>
        <v/>
      </c>
    </row>
    <row r="115" ht="22" customHeight="1">
      <c r="A115" s="101" t="inlineStr">
        <is>
          <t>UnitedHealthcare</t>
        </is>
      </c>
      <c r="B115" s="102">
        <f>COUNTIF($C$11:$C$112,A115)</f>
        <v/>
      </c>
      <c r="C115" s="103">
        <f>SUMIFS($I$11:$I$112,$C$11:$C$112,A115,$K$11:$K$112,"Received")</f>
        <v/>
      </c>
      <c r="D115" s="104">
        <f>COUNTIFS($C$11:$C$112,A115,$K$11:$K$112,"Missing")</f>
        <v/>
      </c>
      <c r="E115" s="103">
        <f>SUMIFS($N$11:$N$112,$C$11:$C$112,A115,$M$11:$M$112,"Yes")</f>
        <v/>
      </c>
      <c r="F115" s="103">
        <f>C115-E115</f>
        <v/>
      </c>
      <c r="H115" s="99" t="n"/>
      <c r="I115" s="99" t="n"/>
      <c r="J115" s="99">
        <f>IF(I115="","",I115-H115)</f>
        <v/>
      </c>
      <c r="N115" s="99" t="n"/>
      <c r="O115" s="99">
        <f>IF(H115="","",I115-N115)</f>
        <v/>
      </c>
    </row>
    <row r="116" ht="22" customHeight="1">
      <c r="A116" s="105" t="inlineStr">
        <is>
          <t>Humana</t>
        </is>
      </c>
      <c r="B116" s="102">
        <f>COUNTIF($C$11:$C$112,A116)</f>
        <v/>
      </c>
      <c r="C116" s="103">
        <f>SUMIFS($I$11:$I$112,$C$11:$C$112,A116,$K$11:$K$112,"Received")</f>
        <v/>
      </c>
      <c r="D116" s="104">
        <f>COUNTIFS($C$11:$C$112,A116,$K$11:$K$112,"Missing")</f>
        <v/>
      </c>
      <c r="E116" s="103">
        <f>SUMIFS($N$11:$N$112,$C$11:$C$112,A116,$M$11:$M$112,"Yes")</f>
        <v/>
      </c>
      <c r="F116" s="103">
        <f>C116-E116</f>
        <v/>
      </c>
      <c r="H116" s="99" t="n"/>
      <c r="I116" s="99" t="n"/>
      <c r="J116" s="99">
        <f>IF(I116="","",I116-H116)</f>
        <v/>
      </c>
      <c r="N116" s="99" t="n"/>
      <c r="O116" s="99">
        <f>IF(H116="","",I116-N116)</f>
        <v/>
      </c>
    </row>
    <row r="117" ht="22" customHeight="1">
      <c r="A117" s="101" t="inlineStr">
        <is>
          <t>Aetna</t>
        </is>
      </c>
      <c r="B117" s="102">
        <f>COUNTIF($C$11:$C$112,A117)</f>
        <v/>
      </c>
      <c r="C117" s="103">
        <f>SUMIFS($I$11:$I$112,$C$11:$C$112,A117,$K$11:$K$112,"Received")</f>
        <v/>
      </c>
      <c r="D117" s="104">
        <f>COUNTIFS($C$11:$C$112,A117,$K$11:$K$112,"Missing")</f>
        <v/>
      </c>
      <c r="E117" s="103">
        <f>SUMIFS($N$11:$N$112,$C$11:$C$112,A117,$M$11:$M$112,"Yes")</f>
        <v/>
      </c>
      <c r="F117" s="103">
        <f>C117-E117</f>
        <v/>
      </c>
      <c r="H117" s="99" t="n"/>
      <c r="I117" s="99" t="n"/>
      <c r="J117" s="99">
        <f>IF(I117="","",I117-H117)</f>
        <v/>
      </c>
      <c r="N117" s="99" t="n"/>
      <c r="O117" s="99">
        <f>IF(H117="","",I117-N117)</f>
        <v/>
      </c>
    </row>
    <row r="118" ht="22" customHeight="1">
      <c r="A118" s="105" t="inlineStr">
        <is>
          <t>Cigna</t>
        </is>
      </c>
      <c r="B118" s="102">
        <f>COUNTIF($C$11:$C$112,A118)</f>
        <v/>
      </c>
      <c r="C118" s="103">
        <f>SUMIFS($I$11:$I$112,$C$11:$C$112,A118,$K$11:$K$112,"Received")</f>
        <v/>
      </c>
      <c r="D118" s="104">
        <f>COUNTIFS($C$11:$C$112,A118,$K$11:$K$112,"Missing")</f>
        <v/>
      </c>
      <c r="E118" s="103">
        <f>SUMIFS($N$11:$N$112,$C$11:$C$112,A118,$M$11:$M$112,"Yes")</f>
        <v/>
      </c>
      <c r="F118" s="103">
        <f>C118-E118</f>
        <v/>
      </c>
      <c r="H118" s="99" t="n"/>
      <c r="I118" s="99" t="n"/>
      <c r="J118" s="99">
        <f>IF(I118="","",I118-H118)</f>
        <v/>
      </c>
      <c r="N118" s="99" t="n"/>
      <c r="O118" s="99">
        <f>IF(H118="","",I118-N118)</f>
        <v/>
      </c>
    </row>
    <row r="119" ht="22" customHeight="1">
      <c r="A119" s="101" t="inlineStr">
        <is>
          <t>Wellcare</t>
        </is>
      </c>
      <c r="B119" s="102">
        <f>COUNTIF($C$11:$C$112,A119)</f>
        <v/>
      </c>
      <c r="C119" s="103">
        <f>SUMIFS($I$11:$I$112,$C$11:$C$112,A119,$K$11:$K$112,"Received")</f>
        <v/>
      </c>
      <c r="D119" s="104">
        <f>COUNTIFS($C$11:$C$112,A119,$K$11:$K$112,"Missing")</f>
        <v/>
      </c>
      <c r="E119" s="103">
        <f>SUMIFS($N$11:$N$112,$C$11:$C$112,A119,$M$11:$M$112,"Yes")</f>
        <v/>
      </c>
      <c r="F119" s="103">
        <f>C119-E119</f>
        <v/>
      </c>
      <c r="H119" s="99" t="n"/>
      <c r="I119" s="99" t="n"/>
      <c r="J119" s="99">
        <f>IF(I119="","",I119-H119)</f>
        <v/>
      </c>
      <c r="N119" s="99" t="n"/>
      <c r="O119" s="99">
        <f>IF(H119="","",I119-N119)</f>
        <v/>
      </c>
    </row>
    <row r="120" ht="22" customHeight="1">
      <c r="A120" s="105" t="inlineStr">
        <is>
          <t>Anthem/BCBS</t>
        </is>
      </c>
      <c r="B120" s="102">
        <f>COUNTIF($C$11:$C$112,A120)</f>
        <v/>
      </c>
      <c r="C120" s="103">
        <f>SUMIFS($I$11:$I$112,$C$11:$C$112,A120,$K$11:$K$112,"Received")</f>
        <v/>
      </c>
      <c r="D120" s="104">
        <f>COUNTIFS($C$11:$C$112,A120,$K$11:$K$112,"Missing")</f>
        <v/>
      </c>
      <c r="E120" s="103">
        <f>SUMIFS($N$11:$N$112,$C$11:$C$112,A120,$M$11:$M$112,"Yes")</f>
        <v/>
      </c>
      <c r="F120" s="103">
        <f>C120-E120</f>
        <v/>
      </c>
      <c r="H120" s="99" t="n"/>
      <c r="I120" s="99" t="n"/>
      <c r="J120" s="99">
        <f>IF(I120="","",I120-H120)</f>
        <v/>
      </c>
      <c r="N120" s="99" t="n"/>
      <c r="O120" s="99">
        <f>IF(H120="","",I120-N120)</f>
        <v/>
      </c>
    </row>
    <row r="121" ht="22" customHeight="1">
      <c r="A121" s="101" t="inlineStr">
        <is>
          <t>Mutual of Omaha</t>
        </is>
      </c>
      <c r="B121" s="102">
        <f>COUNTIF($C$11:$C$112,A121)</f>
        <v/>
      </c>
      <c r="C121" s="103">
        <f>SUMIFS($I$11:$I$112,$C$11:$C$112,A121,$K$11:$K$112,"Received")</f>
        <v/>
      </c>
      <c r="D121" s="104">
        <f>COUNTIFS($C$11:$C$112,A121,$K$11:$K$112,"Missing")</f>
        <v/>
      </c>
      <c r="E121" s="103">
        <f>SUMIFS($N$11:$N$112,$C$11:$C$112,A121,$M$11:$M$112,"Yes")</f>
        <v/>
      </c>
      <c r="F121" s="103">
        <f>C121-E121</f>
        <v/>
      </c>
      <c r="H121" s="99" t="n"/>
      <c r="I121" s="99" t="n"/>
      <c r="J121" s="99">
        <f>IF(I121="","",I121-H121)</f>
        <v/>
      </c>
      <c r="N121" s="99" t="n"/>
      <c r="O121" s="99">
        <f>IF(H121="","",I121-N121)</f>
        <v/>
      </c>
    </row>
    <row r="122" ht="22" customHeight="1">
      <c r="A122" s="105" t="inlineStr">
        <is>
          <t>Devoted Health</t>
        </is>
      </c>
      <c r="B122" s="102">
        <f>COUNTIF($C$11:$C$112,A122)</f>
        <v/>
      </c>
      <c r="C122" s="103">
        <f>SUMIFS($I$11:$I$112,$C$11:$C$112,A122,$K$11:$K$112,"Received")</f>
        <v/>
      </c>
      <c r="D122" s="104">
        <f>COUNTIFS($C$11:$C$112,A122,$K$11:$K$112,"Missing")</f>
        <v/>
      </c>
      <c r="E122" s="103">
        <f>SUMIFS($N$11:$N$112,$C$11:$C$112,A122,$M$11:$M$112,"Yes")</f>
        <v/>
      </c>
      <c r="F122" s="103">
        <f>C122-E122</f>
        <v/>
      </c>
      <c r="H122" s="99" t="n"/>
      <c r="I122" s="99" t="n"/>
      <c r="J122" s="99">
        <f>IF(I122="","",I122-H122)</f>
        <v/>
      </c>
      <c r="N122" s="99" t="n"/>
      <c r="O122" s="99">
        <f>IF(H122="","",I122-N122)</f>
        <v/>
      </c>
    </row>
    <row r="123" ht="22" customHeight="1">
      <c r="A123" s="101" t="inlineStr">
        <is>
          <t>Alignment Health</t>
        </is>
      </c>
      <c r="B123" s="102">
        <f>COUNTIF($C$11:$C$112,A123)</f>
        <v/>
      </c>
      <c r="C123" s="103">
        <f>SUMIFS($I$11:$I$112,$C$11:$C$112,A123,$K$11:$K$112,"Received")</f>
        <v/>
      </c>
      <c r="D123" s="104">
        <f>COUNTIFS($C$11:$C$112,A123,$K$11:$K$112,"Missing")</f>
        <v/>
      </c>
      <c r="E123" s="103">
        <f>SUMIFS($N$11:$N$112,$C$11:$C$112,A123,$M$11:$M$112,"Yes")</f>
        <v/>
      </c>
      <c r="F123" s="103">
        <f>C123-E123</f>
        <v/>
      </c>
      <c r="H123" s="99" t="n"/>
      <c r="I123" s="99" t="n"/>
      <c r="J123" s="99">
        <f>IF(I123="","",I123-H123)</f>
        <v/>
      </c>
      <c r="N123" s="99" t="n"/>
      <c r="O123" s="99">
        <f>IF(H123="","",I123-N123)</f>
        <v/>
      </c>
    </row>
    <row r="124" ht="22" customHeight="1">
      <c r="A124" s="105" t="inlineStr">
        <is>
          <t>Other</t>
        </is>
      </c>
      <c r="B124" s="102">
        <f>COUNTIF($C$11:$C$112,A124)</f>
        <v/>
      </c>
      <c r="C124" s="103">
        <f>SUMIFS($I$11:$I$112,$C$11:$C$112,A124,$K$11:$K$112,"Received")</f>
        <v/>
      </c>
      <c r="D124" s="104">
        <f>COUNTIFS($C$11:$C$112,A124,$K$11:$K$112,"Missing")</f>
        <v/>
      </c>
      <c r="E124" s="103">
        <f>SUMIFS($N$11:$N$112,$C$11:$C$112,A124,$M$11:$M$112,"Yes")</f>
        <v/>
      </c>
      <c r="F124" s="103">
        <f>C124-E124</f>
        <v/>
      </c>
      <c r="H124" s="99" t="n"/>
      <c r="I124" s="99" t="n"/>
      <c r="J124" s="99">
        <f>IF(I124="","",I124-H124)</f>
        <v/>
      </c>
      <c r="N124" s="99" t="n"/>
      <c r="O124" s="99">
        <f>IF(H124="","",I124-N124)</f>
        <v/>
      </c>
    </row>
    <row r="125">
      <c r="H125" s="99" t="n"/>
      <c r="I125" s="99" t="n"/>
      <c r="J125" s="99">
        <f>IF(I125="","",I125-H125)</f>
        <v/>
      </c>
      <c r="N125" s="99" t="n"/>
      <c r="O125" s="99">
        <f>IF(H125="","",I125-N125)</f>
        <v/>
      </c>
    </row>
    <row r="126">
      <c r="H126" s="99" t="n"/>
      <c r="I126" s="99" t="n"/>
      <c r="J126" s="99">
        <f>IF(I126="","",I126-H126)</f>
        <v/>
      </c>
      <c r="N126" s="99" t="n"/>
      <c r="O126" s="99">
        <f>IF(H126="","",I126-N126)</f>
        <v/>
      </c>
    </row>
    <row r="127">
      <c r="H127" s="99" t="n"/>
      <c r="I127" s="99" t="n"/>
      <c r="J127" s="99">
        <f>IF(I127="","",I127-H127)</f>
        <v/>
      </c>
      <c r="N127" s="99" t="n"/>
      <c r="O127" s="99">
        <f>IF(H127="","",I127-N127)</f>
        <v/>
      </c>
    </row>
    <row r="128">
      <c r="H128" s="99" t="n"/>
      <c r="I128" s="99" t="n"/>
      <c r="J128" s="99">
        <f>IF(I128="","",I128-H128)</f>
        <v/>
      </c>
      <c r="N128" s="99" t="n"/>
      <c r="O128" s="99">
        <f>IF(H128="","",I128-N128)</f>
        <v/>
      </c>
    </row>
    <row r="129">
      <c r="H129" s="99" t="n"/>
      <c r="I129" s="99" t="n"/>
      <c r="J129" s="99">
        <f>IF(I129="","",I129-H129)</f>
        <v/>
      </c>
      <c r="N129" s="99" t="n"/>
      <c r="O129" s="99">
        <f>IF(H129="","",I129-N129)</f>
        <v/>
      </c>
    </row>
    <row r="130">
      <c r="H130" s="99" t="n"/>
      <c r="I130" s="99" t="n"/>
      <c r="J130" s="99">
        <f>IF(I130="","",I130-H130)</f>
        <v/>
      </c>
      <c r="N130" s="99" t="n"/>
      <c r="O130" s="99">
        <f>IF(H130="","",I130-N130)</f>
        <v/>
      </c>
    </row>
    <row r="131">
      <c r="H131" s="99" t="n"/>
      <c r="I131" s="99" t="n"/>
      <c r="J131" s="99">
        <f>IF(I131="","",I131-H131)</f>
        <v/>
      </c>
      <c r="N131" s="99" t="n"/>
      <c r="O131" s="99">
        <f>IF(H131="","",I131-N131)</f>
        <v/>
      </c>
    </row>
    <row r="132">
      <c r="H132" s="99" t="n"/>
      <c r="I132" s="99" t="n"/>
      <c r="J132" s="99">
        <f>IF(I132="","",I132-H132)</f>
        <v/>
      </c>
      <c r="N132" s="99" t="n"/>
      <c r="O132" s="99">
        <f>IF(H132="","",I132-N132)</f>
        <v/>
      </c>
    </row>
    <row r="133">
      <c r="H133" s="99" t="n"/>
      <c r="I133" s="99" t="n"/>
      <c r="J133" s="99">
        <f>IF(I133="","",I133-H133)</f>
        <v/>
      </c>
      <c r="N133" s="99" t="n"/>
      <c r="O133" s="99">
        <f>IF(H133="","",I133-N133)</f>
        <v/>
      </c>
    </row>
    <row r="134">
      <c r="H134" s="99" t="n"/>
      <c r="I134" s="99" t="n"/>
      <c r="J134" s="99">
        <f>IF(I134="","",I134-H134)</f>
        <v/>
      </c>
      <c r="N134" s="99" t="n"/>
      <c r="O134" s="99">
        <f>IF(H134="","",I134-N134)</f>
        <v/>
      </c>
    </row>
    <row r="135">
      <c r="H135" s="99" t="n"/>
      <c r="I135" s="99" t="n"/>
      <c r="J135" s="99">
        <f>IF(I135="","",I135-H135)</f>
        <v/>
      </c>
      <c r="N135" s="99" t="n"/>
      <c r="O135" s="99">
        <f>IF(H135="","",I135-N135)</f>
        <v/>
      </c>
    </row>
    <row r="136">
      <c r="H136" s="99" t="n"/>
      <c r="I136" s="99" t="n"/>
      <c r="J136" s="99">
        <f>IF(I136="","",I136-H136)</f>
        <v/>
      </c>
      <c r="N136" s="99" t="n"/>
      <c r="O136" s="99">
        <f>IF(H136="","",I136-N136)</f>
        <v/>
      </c>
    </row>
    <row r="137">
      <c r="H137" s="99" t="n"/>
      <c r="I137" s="99" t="n"/>
      <c r="J137" s="99">
        <f>IF(I137="","",I137-H137)</f>
        <v/>
      </c>
      <c r="N137" s="99" t="n"/>
      <c r="O137" s="99">
        <f>IF(H137="","",I137-N137)</f>
        <v/>
      </c>
    </row>
    <row r="138">
      <c r="H138" s="99" t="n"/>
      <c r="I138" s="99" t="n"/>
      <c r="J138" s="99">
        <f>IF(I138="","",I138-H138)</f>
        <v/>
      </c>
      <c r="N138" s="99" t="n"/>
      <c r="O138" s="99">
        <f>IF(H138="","",I138-N138)</f>
        <v/>
      </c>
    </row>
    <row r="139">
      <c r="H139" s="99" t="n"/>
      <c r="I139" s="99" t="n"/>
      <c r="J139" s="99">
        <f>IF(I139="","",I139-H139)</f>
        <v/>
      </c>
      <c r="N139" s="99" t="n"/>
      <c r="O139" s="99">
        <f>IF(H139="","",I139-N139)</f>
        <v/>
      </c>
    </row>
    <row r="140">
      <c r="H140" s="99" t="n"/>
      <c r="I140" s="99" t="n"/>
      <c r="J140" s="99">
        <f>IF(I140="","",I140-H140)</f>
        <v/>
      </c>
      <c r="N140" s="99" t="n"/>
      <c r="O140" s="99">
        <f>IF(H140="","",I140-N140)</f>
        <v/>
      </c>
    </row>
    <row r="141">
      <c r="H141" s="99" t="n"/>
      <c r="I141" s="99" t="n"/>
      <c r="J141" s="99">
        <f>IF(I141="","",I141-H141)</f>
        <v/>
      </c>
      <c r="N141" s="99" t="n"/>
      <c r="O141" s="99">
        <f>IF(H141="","",I141-N141)</f>
        <v/>
      </c>
    </row>
    <row r="142">
      <c r="H142" s="99" t="n"/>
      <c r="I142" s="99" t="n"/>
      <c r="J142" s="99">
        <f>IF(I142="","",I142-H142)</f>
        <v/>
      </c>
      <c r="N142" s="99" t="n"/>
      <c r="O142" s="99">
        <f>IF(H142="","",I142-N142)</f>
        <v/>
      </c>
    </row>
    <row r="143">
      <c r="H143" s="99" t="n"/>
      <c r="I143" s="99" t="n"/>
      <c r="J143" s="99">
        <f>IF(I143="","",I143-H143)</f>
        <v/>
      </c>
      <c r="N143" s="99" t="n"/>
      <c r="O143" s="99">
        <f>IF(H143="","",I143-N143)</f>
        <v/>
      </c>
    </row>
    <row r="144">
      <c r="H144" s="99" t="n"/>
      <c r="I144" s="99" t="n"/>
      <c r="J144" s="99">
        <f>IF(I144="","",I144-H144)</f>
        <v/>
      </c>
      <c r="N144" s="99" t="n"/>
      <c r="O144" s="99">
        <f>IF(H144="","",I144-N144)</f>
        <v/>
      </c>
    </row>
    <row r="145">
      <c r="H145" s="99" t="n"/>
      <c r="I145" s="99" t="n"/>
      <c r="J145" s="99">
        <f>IF(I145="","",I145-H145)</f>
        <v/>
      </c>
      <c r="N145" s="99" t="n"/>
      <c r="O145" s="99">
        <f>IF(H145="","",I145-N145)</f>
        <v/>
      </c>
    </row>
    <row r="146">
      <c r="H146" s="99" t="n"/>
      <c r="I146" s="99" t="n"/>
      <c r="J146" s="99">
        <f>IF(I146="","",I146-H146)</f>
        <v/>
      </c>
      <c r="N146" s="99" t="n"/>
      <c r="O146" s="99">
        <f>IF(H146="","",I146-N146)</f>
        <v/>
      </c>
    </row>
    <row r="147">
      <c r="H147" s="99" t="n"/>
      <c r="I147" s="99" t="n"/>
      <c r="J147" s="99">
        <f>IF(I147="","",I147-H147)</f>
        <v/>
      </c>
      <c r="N147" s="99" t="n"/>
      <c r="O147" s="99">
        <f>IF(H147="","",I147-N147)</f>
        <v/>
      </c>
    </row>
    <row r="148">
      <c r="H148" s="99" t="n"/>
      <c r="I148" s="99" t="n"/>
      <c r="J148" s="99">
        <f>IF(I148="","",I148-H148)</f>
        <v/>
      </c>
      <c r="N148" s="99" t="n"/>
      <c r="O148" s="99">
        <f>IF(H148="","",I148-N148)</f>
        <v/>
      </c>
    </row>
    <row r="149">
      <c r="H149" s="99" t="n"/>
      <c r="I149" s="99" t="n"/>
      <c r="J149" s="99">
        <f>IF(I149="","",I149-H149)</f>
        <v/>
      </c>
      <c r="N149" s="99" t="n"/>
      <c r="O149" s="99">
        <f>IF(H149="","",I149-N149)</f>
        <v/>
      </c>
    </row>
    <row r="150">
      <c r="H150" s="99" t="n"/>
      <c r="I150" s="99" t="n"/>
      <c r="J150" s="99">
        <f>IF(I150="","",I150-H150)</f>
        <v/>
      </c>
      <c r="N150" s="99" t="n"/>
      <c r="O150" s="99">
        <f>IF(H150="","",I150-N150)</f>
        <v/>
      </c>
    </row>
    <row r="151">
      <c r="H151" s="99" t="n"/>
      <c r="I151" s="99" t="n"/>
      <c r="J151" s="99">
        <f>IF(I151="","",I151-H151)</f>
        <v/>
      </c>
      <c r="N151" s="99" t="n"/>
      <c r="O151" s="99">
        <f>IF(H151="","",I151-N151)</f>
        <v/>
      </c>
    </row>
    <row r="152">
      <c r="H152" s="99" t="n"/>
      <c r="I152" s="99" t="n"/>
      <c r="J152" s="99">
        <f>IF(I152="","",I152-H152)</f>
        <v/>
      </c>
      <c r="N152" s="99" t="n"/>
      <c r="O152" s="99">
        <f>IF(H152="","",I152-N152)</f>
        <v/>
      </c>
    </row>
    <row r="153">
      <c r="H153" s="99" t="n"/>
      <c r="I153" s="99" t="n"/>
      <c r="J153" s="99">
        <f>IF(I153="","",I153-H153)</f>
        <v/>
      </c>
      <c r="N153" s="99" t="n"/>
      <c r="O153" s="99">
        <f>IF(H153="","",I153-N153)</f>
        <v/>
      </c>
    </row>
    <row r="154">
      <c r="H154" s="99" t="n"/>
      <c r="I154" s="99" t="n"/>
      <c r="J154" s="99">
        <f>IF(I154="","",I154-H154)</f>
        <v/>
      </c>
      <c r="N154" s="99" t="n"/>
      <c r="O154" s="99">
        <f>IF(H154="","",I154-N154)</f>
        <v/>
      </c>
    </row>
    <row r="155">
      <c r="H155" s="99" t="n"/>
      <c r="I155" s="99" t="n"/>
      <c r="J155" s="99">
        <f>IF(I155="","",I155-H155)</f>
        <v/>
      </c>
      <c r="N155" s="99" t="n"/>
      <c r="O155" s="99">
        <f>IF(H155="","",I155-N155)</f>
        <v/>
      </c>
    </row>
    <row r="156">
      <c r="H156" s="99" t="n"/>
      <c r="I156" s="99" t="n"/>
      <c r="J156" s="99">
        <f>IF(I156="","",I156-H156)</f>
        <v/>
      </c>
      <c r="N156" s="99" t="n"/>
      <c r="O156" s="99">
        <f>IF(H156="","",I156-N156)</f>
        <v/>
      </c>
    </row>
    <row r="157">
      <c r="H157" s="99" t="n"/>
      <c r="I157" s="99" t="n"/>
      <c r="J157" s="99">
        <f>IF(I157="","",I157-H157)</f>
        <v/>
      </c>
      <c r="N157" s="99" t="n"/>
      <c r="O157" s="99">
        <f>IF(H157="","",I157-N157)</f>
        <v/>
      </c>
    </row>
    <row r="158">
      <c r="H158" s="99" t="n"/>
      <c r="I158" s="99" t="n"/>
      <c r="J158" s="99">
        <f>IF(I158="","",I158-H158)</f>
        <v/>
      </c>
      <c r="N158" s="99" t="n"/>
      <c r="O158" s="99">
        <f>IF(H158="","",I158-N158)</f>
        <v/>
      </c>
    </row>
    <row r="159">
      <c r="H159" s="99" t="n"/>
      <c r="I159" s="99" t="n"/>
      <c r="J159" s="99">
        <f>IF(I159="","",I159-H159)</f>
        <v/>
      </c>
      <c r="N159" s="99" t="n"/>
      <c r="O159" s="99">
        <f>IF(H159="","",I159-N159)</f>
        <v/>
      </c>
    </row>
    <row r="160">
      <c r="H160" s="99" t="n"/>
      <c r="I160" s="99" t="n"/>
      <c r="J160" s="99">
        <f>IF(I160="","",I160-H160)</f>
        <v/>
      </c>
      <c r="N160" s="99" t="n"/>
      <c r="O160" s="99">
        <f>IF(H160="","",I160-N160)</f>
        <v/>
      </c>
    </row>
    <row r="161">
      <c r="H161" s="99" t="n"/>
      <c r="I161" s="99" t="n"/>
      <c r="J161" s="99">
        <f>IF(I161="","",I161-H161)</f>
        <v/>
      </c>
      <c r="N161" s="99" t="n"/>
      <c r="O161" s="99">
        <f>IF(H161="","",I161-N161)</f>
        <v/>
      </c>
    </row>
    <row r="162">
      <c r="H162" s="99" t="n"/>
      <c r="I162" s="99" t="n"/>
      <c r="J162" s="99">
        <f>IF(I162="","",I162-H162)</f>
        <v/>
      </c>
      <c r="N162" s="99" t="n"/>
      <c r="O162" s="99">
        <f>IF(H162="","",I162-N162)</f>
        <v/>
      </c>
    </row>
    <row r="163">
      <c r="H163" s="99" t="n"/>
      <c r="I163" s="99" t="n"/>
      <c r="J163" s="99">
        <f>IF(I163="","",I163-H163)</f>
        <v/>
      </c>
      <c r="N163" s="99" t="n"/>
      <c r="O163" s="99">
        <f>IF(H163="","",I163-N163)</f>
        <v/>
      </c>
    </row>
    <row r="164">
      <c r="H164" s="99" t="n"/>
      <c r="I164" s="99" t="n"/>
      <c r="J164" s="99">
        <f>IF(I164="","",I164-H164)</f>
        <v/>
      </c>
      <c r="N164" s="99" t="n"/>
      <c r="O164" s="99">
        <f>IF(H164="","",I164-N164)</f>
        <v/>
      </c>
    </row>
    <row r="165">
      <c r="H165" s="99" t="n"/>
      <c r="I165" s="99" t="n"/>
      <c r="J165" s="99">
        <f>IF(I165="","",I165-H165)</f>
        <v/>
      </c>
      <c r="N165" s="99" t="n"/>
      <c r="O165" s="99">
        <f>IF(H165="","",I165-N165)</f>
        <v/>
      </c>
    </row>
    <row r="166">
      <c r="H166" s="99" t="n"/>
      <c r="I166" s="99" t="n"/>
      <c r="J166" s="99">
        <f>IF(I166="","",I166-H166)</f>
        <v/>
      </c>
      <c r="N166" s="99" t="n"/>
      <c r="O166" s="99">
        <f>IF(H166="","",I166-N166)</f>
        <v/>
      </c>
    </row>
    <row r="167">
      <c r="H167" s="99" t="n"/>
      <c r="I167" s="99" t="n"/>
      <c r="J167" s="99">
        <f>IF(I167="","",I167-H167)</f>
        <v/>
      </c>
      <c r="N167" s="99" t="n"/>
      <c r="O167" s="99">
        <f>IF(H167="","",I167-N167)</f>
        <v/>
      </c>
    </row>
    <row r="168">
      <c r="H168" s="99" t="n"/>
      <c r="I168" s="99" t="n"/>
      <c r="J168" s="99">
        <f>IF(I168="","",I168-H168)</f>
        <v/>
      </c>
      <c r="N168" s="99" t="n"/>
      <c r="O168" s="99">
        <f>IF(H168="","",I168-N168)</f>
        <v/>
      </c>
    </row>
    <row r="169">
      <c r="H169" s="99" t="n"/>
      <c r="I169" s="99" t="n"/>
      <c r="J169" s="99">
        <f>IF(I169="","",I169-H169)</f>
        <v/>
      </c>
      <c r="N169" s="99" t="n"/>
      <c r="O169" s="99">
        <f>IF(H169="","",I169-N169)</f>
        <v/>
      </c>
    </row>
    <row r="170">
      <c r="H170" s="99" t="n"/>
      <c r="I170" s="99" t="n"/>
      <c r="J170" s="99">
        <f>IF(I170="","",I170-H170)</f>
        <v/>
      </c>
      <c r="N170" s="99" t="n"/>
      <c r="O170" s="99">
        <f>IF(H170="","",I170-N170)</f>
        <v/>
      </c>
    </row>
    <row r="171">
      <c r="H171" s="99" t="n"/>
      <c r="I171" s="99" t="n"/>
      <c r="J171" s="99">
        <f>IF(I171="","",I171-H171)</f>
        <v/>
      </c>
      <c r="N171" s="99" t="n"/>
      <c r="O171" s="99">
        <f>IF(H171="","",I171-N171)</f>
        <v/>
      </c>
    </row>
    <row r="172">
      <c r="H172" s="99" t="n"/>
      <c r="I172" s="99" t="n"/>
      <c r="J172" s="99">
        <f>IF(I172="","",I172-H172)</f>
        <v/>
      </c>
      <c r="N172" s="99" t="n"/>
      <c r="O172" s="99">
        <f>IF(H172="","",I172-N172)</f>
        <v/>
      </c>
    </row>
    <row r="173">
      <c r="H173" s="99" t="n"/>
      <c r="I173" s="99" t="n"/>
      <c r="J173" s="99">
        <f>IF(I173="","",I173-H173)</f>
        <v/>
      </c>
      <c r="N173" s="99" t="n"/>
      <c r="O173" s="99">
        <f>IF(H173="","",I173-N173)</f>
        <v/>
      </c>
    </row>
    <row r="174">
      <c r="H174" s="99" t="n"/>
      <c r="I174" s="99" t="n"/>
      <c r="J174" s="99">
        <f>IF(I174="","",I174-H174)</f>
        <v/>
      </c>
      <c r="N174" s="99" t="n"/>
      <c r="O174" s="99">
        <f>IF(H174="","",I174-N174)</f>
        <v/>
      </c>
    </row>
    <row r="175">
      <c r="H175" s="99" t="n"/>
      <c r="I175" s="99" t="n"/>
      <c r="J175" s="99">
        <f>IF(I175="","",I175-H175)</f>
        <v/>
      </c>
      <c r="N175" s="99" t="n"/>
      <c r="O175" s="99">
        <f>IF(H175="","",I175-N175)</f>
        <v/>
      </c>
    </row>
    <row r="176">
      <c r="H176" s="99" t="n"/>
      <c r="I176" s="99" t="n"/>
      <c r="J176" s="99">
        <f>IF(I176="","",I176-H176)</f>
        <v/>
      </c>
      <c r="N176" s="99" t="n"/>
      <c r="O176" s="99">
        <f>IF(H176="","",I176-N176)</f>
        <v/>
      </c>
    </row>
    <row r="177">
      <c r="H177" s="99" t="n"/>
      <c r="I177" s="99" t="n"/>
      <c r="J177" s="99">
        <f>IF(I177="","",I177-H177)</f>
        <v/>
      </c>
      <c r="N177" s="99" t="n"/>
      <c r="O177" s="99">
        <f>IF(H177="","",I177-N177)</f>
        <v/>
      </c>
    </row>
    <row r="178">
      <c r="H178" s="99" t="n"/>
      <c r="I178" s="99" t="n"/>
      <c r="J178" s="99">
        <f>IF(I178="","",I178-H178)</f>
        <v/>
      </c>
      <c r="N178" s="99" t="n"/>
      <c r="O178" s="99">
        <f>IF(H178="","",I178-N178)</f>
        <v/>
      </c>
    </row>
    <row r="179">
      <c r="H179" s="99" t="n"/>
      <c r="I179" s="99" t="n"/>
      <c r="J179" s="99">
        <f>IF(I179="","",I179-H179)</f>
        <v/>
      </c>
      <c r="N179" s="99" t="n"/>
      <c r="O179" s="99">
        <f>IF(H179="","",I179-N179)</f>
        <v/>
      </c>
    </row>
    <row r="180">
      <c r="H180" s="99" t="n"/>
      <c r="I180" s="99" t="n"/>
      <c r="J180" s="99">
        <f>IF(I180="","",I180-H180)</f>
        <v/>
      </c>
      <c r="N180" s="99" t="n"/>
      <c r="O180" s="99">
        <f>IF(H180="","",I180-N180)</f>
        <v/>
      </c>
    </row>
    <row r="181">
      <c r="H181" s="99" t="n"/>
      <c r="I181" s="99" t="n"/>
      <c r="J181" s="99">
        <f>IF(I181="","",I181-H181)</f>
        <v/>
      </c>
      <c r="N181" s="99" t="n"/>
      <c r="O181" s="99">
        <f>IF(H181="","",I181-N181)</f>
        <v/>
      </c>
    </row>
    <row r="182">
      <c r="H182" s="99" t="n"/>
      <c r="I182" s="99" t="n"/>
      <c r="J182" s="99">
        <f>IF(I182="","",I182-H182)</f>
        <v/>
      </c>
      <c r="N182" s="99" t="n"/>
      <c r="O182" s="99">
        <f>IF(H182="","",I182-N182)</f>
        <v/>
      </c>
    </row>
    <row r="183">
      <c r="H183" s="99" t="n"/>
      <c r="I183" s="99" t="n"/>
      <c r="J183" s="99">
        <f>IF(I183="","",I183-H183)</f>
        <v/>
      </c>
      <c r="N183" s="99" t="n"/>
      <c r="O183" s="99">
        <f>IF(H183="","",I183-N183)</f>
        <v/>
      </c>
    </row>
    <row r="184">
      <c r="H184" s="99" t="n"/>
      <c r="I184" s="99" t="n"/>
      <c r="J184" s="99">
        <f>IF(I184="","",I184-H184)</f>
        <v/>
      </c>
      <c r="N184" s="99" t="n"/>
      <c r="O184" s="99">
        <f>IF(H184="","",I184-N184)</f>
        <v/>
      </c>
    </row>
    <row r="185">
      <c r="H185" s="99" t="n"/>
      <c r="I185" s="99" t="n"/>
      <c r="J185" s="99">
        <f>IF(I185="","",I185-H185)</f>
        <v/>
      </c>
      <c r="N185" s="99" t="n"/>
      <c r="O185" s="99">
        <f>IF(H185="","",I185-N185)</f>
        <v/>
      </c>
    </row>
    <row r="186">
      <c r="H186" s="99" t="n"/>
      <c r="I186" s="99" t="n"/>
      <c r="J186" s="99">
        <f>IF(I186="","",I186-H186)</f>
        <v/>
      </c>
      <c r="N186" s="99" t="n"/>
      <c r="O186" s="99">
        <f>IF(H186="","",I186-N186)</f>
        <v/>
      </c>
    </row>
    <row r="187">
      <c r="H187" s="99" t="n"/>
      <c r="I187" s="99" t="n"/>
      <c r="J187" s="99">
        <f>IF(I187="","",I187-H187)</f>
        <v/>
      </c>
      <c r="N187" s="99" t="n"/>
      <c r="O187" s="99">
        <f>IF(H187="","",I187-N187)</f>
        <v/>
      </c>
    </row>
    <row r="188">
      <c r="H188" s="99" t="n"/>
      <c r="I188" s="99" t="n"/>
      <c r="J188" s="99">
        <f>IF(I188="","",I188-H188)</f>
        <v/>
      </c>
      <c r="N188" s="99" t="n"/>
      <c r="O188" s="99">
        <f>IF(H188="","",I188-N188)</f>
        <v/>
      </c>
    </row>
    <row r="189">
      <c r="H189" s="99" t="n"/>
      <c r="I189" s="99" t="n"/>
      <c r="J189" s="99">
        <f>IF(I189="","",I189-H189)</f>
        <v/>
      </c>
      <c r="N189" s="99" t="n"/>
      <c r="O189" s="99">
        <f>IF(H189="","",I189-N189)</f>
        <v/>
      </c>
    </row>
    <row r="190">
      <c r="H190" s="99" t="n"/>
      <c r="I190" s="99" t="n"/>
      <c r="J190" s="99">
        <f>IF(I190="","",I190-H190)</f>
        <v/>
      </c>
      <c r="N190" s="99" t="n"/>
      <c r="O190" s="99">
        <f>IF(H190="","",I190-N190)</f>
        <v/>
      </c>
    </row>
    <row r="191">
      <c r="H191" s="99" t="n"/>
      <c r="I191" s="99" t="n"/>
      <c r="J191" s="99">
        <f>IF(I191="","",I191-H191)</f>
        <v/>
      </c>
      <c r="N191" s="99" t="n"/>
      <c r="O191" s="99">
        <f>IF(H191="","",I191-N191)</f>
        <v/>
      </c>
    </row>
    <row r="192">
      <c r="H192" s="99" t="n"/>
      <c r="I192" s="99" t="n"/>
      <c r="J192" s="99">
        <f>IF(I192="","",I192-H192)</f>
        <v/>
      </c>
      <c r="N192" s="99" t="n"/>
      <c r="O192" s="99">
        <f>IF(H192="","",I192-N192)</f>
        <v/>
      </c>
    </row>
    <row r="193">
      <c r="H193" s="99" t="n"/>
      <c r="I193" s="99" t="n"/>
      <c r="J193" s="99">
        <f>IF(I193="","",I193-H193)</f>
        <v/>
      </c>
      <c r="N193" s="99" t="n"/>
      <c r="O193" s="99">
        <f>IF(H193="","",I193-N193)</f>
        <v/>
      </c>
    </row>
    <row r="194">
      <c r="H194" s="99" t="n"/>
      <c r="I194" s="99" t="n"/>
      <c r="J194" s="99">
        <f>IF(I194="","",I194-H194)</f>
        <v/>
      </c>
      <c r="N194" s="99" t="n"/>
      <c r="O194" s="99">
        <f>IF(H194="","",I194-N194)</f>
        <v/>
      </c>
    </row>
    <row r="195">
      <c r="H195" s="99" t="n"/>
      <c r="I195" s="99" t="n"/>
      <c r="J195" s="99">
        <f>IF(I195="","",I195-H195)</f>
        <v/>
      </c>
      <c r="N195" s="99" t="n"/>
      <c r="O195" s="99">
        <f>IF(H195="","",I195-N195)</f>
        <v/>
      </c>
    </row>
    <row r="196">
      <c r="H196" s="99" t="n"/>
      <c r="I196" s="99" t="n"/>
      <c r="J196" s="99">
        <f>IF(I196="","",I196-H196)</f>
        <v/>
      </c>
      <c r="N196" s="99" t="n"/>
      <c r="O196" s="99">
        <f>IF(H196="","",I196-N196)</f>
        <v/>
      </c>
    </row>
    <row r="197">
      <c r="H197" s="99" t="n"/>
      <c r="I197" s="99" t="n"/>
      <c r="J197" s="99">
        <f>IF(I197="","",I197-H197)</f>
        <v/>
      </c>
      <c r="N197" s="99" t="n"/>
      <c r="O197" s="99">
        <f>IF(H197="","",I197-N197)</f>
        <v/>
      </c>
    </row>
    <row r="198">
      <c r="H198" s="99" t="n"/>
      <c r="I198" s="99" t="n"/>
      <c r="J198" s="99">
        <f>IF(I198="","",I198-H198)</f>
        <v/>
      </c>
      <c r="N198" s="99" t="n"/>
      <c r="O198" s="99">
        <f>IF(H198="","",I198-N198)</f>
        <v/>
      </c>
    </row>
    <row r="199">
      <c r="H199" s="99" t="n"/>
      <c r="I199" s="99" t="n"/>
      <c r="J199" s="99">
        <f>IF(I199="","",I199-H199)</f>
        <v/>
      </c>
      <c r="N199" s="99" t="n"/>
      <c r="O199" s="99">
        <f>IF(H199="","",I199-N199)</f>
        <v/>
      </c>
    </row>
    <row r="200">
      <c r="H200" s="99" t="n"/>
      <c r="I200" s="99" t="n"/>
      <c r="J200" s="99">
        <f>IF(I200="","",I200-H200)</f>
        <v/>
      </c>
      <c r="N200" s="99" t="n"/>
      <c r="O200" s="99">
        <f>IF(H200="","",I200-N200)</f>
        <v/>
      </c>
    </row>
    <row r="201">
      <c r="H201" s="99" t="n"/>
      <c r="I201" s="99" t="n"/>
      <c r="J201" s="99">
        <f>IF(I201="","",I201-H201)</f>
        <v/>
      </c>
      <c r="N201" s="99" t="n"/>
      <c r="O201" s="99">
        <f>IF(H201="","",I201-N201)</f>
        <v/>
      </c>
    </row>
    <row r="202">
      <c r="H202" s="99" t="n"/>
      <c r="I202" s="99" t="n"/>
      <c r="J202" s="99">
        <f>IF(I202="","",I202-H202)</f>
        <v/>
      </c>
      <c r="N202" s="99" t="n"/>
      <c r="O202" s="99">
        <f>IF(H202="","",I202-N202)</f>
        <v/>
      </c>
    </row>
    <row r="203">
      <c r="H203" s="99" t="n"/>
      <c r="I203" s="99" t="n"/>
      <c r="J203" s="99">
        <f>IF(I203="","",I203-H203)</f>
        <v/>
      </c>
      <c r="N203" s="99" t="n"/>
      <c r="O203" s="99">
        <f>IF(H203="","",I203-N203)</f>
        <v/>
      </c>
    </row>
    <row r="204">
      <c r="H204" s="99" t="n"/>
      <c r="I204" s="99" t="n"/>
      <c r="J204" s="99">
        <f>IF(I204="","",I204-H204)</f>
        <v/>
      </c>
      <c r="N204" s="99" t="n"/>
      <c r="O204" s="99">
        <f>IF(H204="","",I204-N204)</f>
        <v/>
      </c>
    </row>
    <row r="205">
      <c r="H205" s="99" t="n"/>
      <c r="I205" s="99" t="n"/>
      <c r="J205" s="99">
        <f>IF(I205="","",I205-H205)</f>
        <v/>
      </c>
      <c r="N205" s="99" t="n"/>
      <c r="O205" s="99">
        <f>IF(H205="","",I205-N205)</f>
        <v/>
      </c>
    </row>
    <row r="206">
      <c r="H206" s="99" t="n"/>
      <c r="I206" s="99" t="n"/>
      <c r="J206" s="99">
        <f>IF(I206="","",I206-H206)</f>
        <v/>
      </c>
      <c r="N206" s="99" t="n"/>
      <c r="O206" s="99">
        <f>IF(H206="","",I206-N206)</f>
        <v/>
      </c>
    </row>
    <row r="207">
      <c r="H207" s="99" t="n"/>
      <c r="I207" s="99" t="n"/>
      <c r="J207" s="99">
        <f>IF(I207="","",I207-H207)</f>
        <v/>
      </c>
      <c r="N207" s="99" t="n"/>
      <c r="O207" s="99">
        <f>IF(H207="","",I207-N207)</f>
        <v/>
      </c>
    </row>
    <row r="208">
      <c r="H208" s="99" t="n"/>
      <c r="I208" s="99" t="n"/>
      <c r="J208" s="99">
        <f>IF(I208="","",I208-H208)</f>
        <v/>
      </c>
      <c r="N208" s="99" t="n"/>
      <c r="O208" s="99">
        <f>IF(H208="","",I208-N208)</f>
        <v/>
      </c>
    </row>
    <row r="209">
      <c r="H209" s="99" t="n"/>
      <c r="I209" s="99" t="n"/>
      <c r="J209" s="99">
        <f>IF(I209="","",I209-H209)</f>
        <v/>
      </c>
      <c r="N209" s="99" t="n"/>
      <c r="O209" s="99">
        <f>IF(H209="","",I209-N209)</f>
        <v/>
      </c>
    </row>
    <row r="210">
      <c r="H210" s="99" t="n"/>
      <c r="I210" s="99" t="n"/>
      <c r="J210" s="99">
        <f>IF(I210="","",I210-H210)</f>
        <v/>
      </c>
      <c r="N210" s="99" t="n"/>
      <c r="O210" s="99">
        <f>IF(H210="","",I210-N210)</f>
        <v/>
      </c>
    </row>
  </sheetData>
  <mergeCells count="20">
    <mergeCell ref="J6:L6"/>
    <mergeCell ref="G6:I6"/>
    <mergeCell ref="M7:O7"/>
    <mergeCell ref="A4:P4"/>
    <mergeCell ref="D7:F7"/>
    <mergeCell ref="M6:O6"/>
    <mergeCell ref="J7:L7"/>
    <mergeCell ref="A8:C8"/>
    <mergeCell ref="M8:O8"/>
    <mergeCell ref="D8:F8"/>
    <mergeCell ref="A1:P1"/>
    <mergeCell ref="J8:L8"/>
    <mergeCell ref="A6:C6"/>
    <mergeCell ref="D6:F6"/>
    <mergeCell ref="G8:I8"/>
    <mergeCell ref="A3:P3"/>
    <mergeCell ref="A7:C7"/>
    <mergeCell ref="G7:I7"/>
    <mergeCell ref="A113:P113"/>
    <mergeCell ref="A2:P2"/>
  </mergeCells>
  <conditionalFormatting sqref="K11:K5000">
    <cfRule type="cellIs" priority="1" operator="equal" dxfId="4">
      <formula>"Missing"</formula>
    </cfRule>
    <cfRule type="cellIs" priority="2" operator="equal" dxfId="8">
      <formula>"Received"</formula>
    </cfRule>
    <cfRule type="cellIs" priority="3" operator="equal" dxfId="3">
      <formula>"Chargeback"</formula>
    </cfRule>
  </conditionalFormatting>
  <dataValidations count="3">
    <dataValidation sqref="F11:F5000" showDropDown="0" showInputMessage="0" showErrorMessage="0" allowBlank="1" type="list">
      <formula1>"Initial,Renewal,Override,Bonus,Other"</formula1>
    </dataValidation>
    <dataValidation sqref="K11:K5000" showDropDown="0" showInputMessage="0" showErrorMessage="0" allowBlank="1" type="list">
      <formula1>"Expected,Received,Missing,Chargeback,Disputed"</formula1>
    </dataValidation>
    <dataValidation sqref="M11:M5000" showDropDown="0" showInputMessage="0" showErrorMessage="0" allowBlank="1" type="list">
      <formula1>"Yes,No"</formula1>
    </dataValidation>
  </dataValidations>
  <pageMargins left="0.75" right="0.75" top="1" bottom="1" header="0.5" footer="0.5"/>
</worksheet>
</file>

<file path=xl/worksheets/sheet7.xml><?xml version="1.0" encoding="utf-8"?>
<worksheet xmlns="http://schemas.openxmlformats.org/spreadsheetml/2006/main">
  <sheetPr>
    <tabColor rgb="000E7C86"/>
    <outlinePr summaryBelow="1" summaryRight="1"/>
    <pageSetUpPr/>
  </sheetPr>
  <dimension ref="A1:P112"/>
  <sheetViews>
    <sheetView showGridLines="0" workbookViewId="0">
      <pane ySplit="9" topLeftCell="A10" activePane="bottomLeft" state="frozen"/>
      <selection pane="bottomLeft" activeCell="A1" sqref="A1"/>
    </sheetView>
  </sheetViews>
  <sheetFormatPr baseColWidth="8" defaultRowHeight="15"/>
  <cols>
    <col width="10" customWidth="1" min="1" max="1"/>
    <col width="20" customWidth="1" min="2" max="2"/>
    <col width="16" customWidth="1" min="3" max="3"/>
    <col width="12" customWidth="1" min="4" max="4"/>
    <col width="13" customWidth="1" min="5" max="5"/>
    <col width="13" customWidth="1" min="6" max="6"/>
    <col width="20" customWidth="1" min="7" max="7"/>
    <col width="14" customWidth="1" min="8" max="8"/>
    <col width="18" customWidth="1" min="9" max="9"/>
    <col width="18" customWidth="1" min="10" max="10"/>
    <col width="16" customWidth="1" min="11" max="11"/>
    <col width="13" customWidth="1" min="12" max="12"/>
    <col width="15" customWidth="1" min="13" max="13"/>
    <col width="13" customWidth="1" min="14" max="14"/>
    <col width="24" customWidth="1" min="15" max="15"/>
  </cols>
  <sheetData>
    <row r="1" ht="6" customHeight="1">
      <c r="A1" s="1" t="n"/>
    </row>
    <row r="2" ht="38" customHeight="1">
      <c r="A2" s="209" t="inlineStr">
        <is>
          <t>DUAL ELIGIBLE HUB</t>
        </is>
      </c>
    </row>
    <row r="3" ht="20" customHeight="1">
      <c r="A3" s="210" t="inlineStr">
        <is>
          <t>Track QMB · SLMB · QI · QDWI · D-SNP · Extra Help across your book of business</t>
        </is>
      </c>
    </row>
    <row r="4" ht="8" customHeight="1">
      <c r="A4" s="1" t="n"/>
    </row>
    <row r="5" ht="24" customHeight="1">
      <c r="A5" s="197" t="inlineStr">
        <is>
          <t>📋  MEDICARE SAVINGS PROGRAM (MSP) QUICK REFERENCE</t>
        </is>
      </c>
    </row>
    <row r="6" ht="18" customHeight="1">
      <c r="A6" s="106" t="inlineStr">
        <is>
          <t>Acronym</t>
        </is>
      </c>
      <c r="E6" s="106" t="inlineStr">
        <is>
          <t>Full Name</t>
        </is>
      </c>
      <c r="I6" s="106" t="inlineStr">
        <is>
          <t>Benefit</t>
        </is>
      </c>
      <c r="M6" s="106" t="inlineStr">
        <is>
          <t>Agent Note</t>
        </is>
      </c>
    </row>
    <row r="7" ht="28" customHeight="1">
      <c r="A7" s="107" t="inlineStr">
        <is>
          <t>QMB</t>
        </is>
      </c>
      <c r="E7" s="108" t="inlineStr">
        <is>
          <t>Qualified Medicare Beneficiary</t>
        </is>
      </c>
      <c r="I7" s="108" t="inlineStr">
        <is>
          <t>Pays Part A + B premiums + ALL cost sharing</t>
        </is>
      </c>
      <c r="M7" s="108" t="inlineStr">
        <is>
          <t>Providers CANNOT bill QMBs for cost sharing — report violations to 1-800-MEDICARE</t>
        </is>
      </c>
    </row>
    <row r="8" ht="28" customHeight="1">
      <c r="A8" s="109" t="inlineStr">
        <is>
          <t>SLMB</t>
        </is>
      </c>
      <c r="E8" s="110" t="inlineStr">
        <is>
          <t>Specified Low Income Medicare Beneficiary</t>
        </is>
      </c>
      <c r="I8" s="110" t="inlineStr">
        <is>
          <t>Pays Part B premium only</t>
        </is>
      </c>
      <c r="M8" s="110" t="inlineStr">
        <is>
          <t>Apply at state Medicaid office. Re-determine annually.</t>
        </is>
      </c>
    </row>
    <row r="9" ht="28" customHeight="1">
      <c r="A9" s="111" t="inlineStr">
        <is>
          <t>QI</t>
        </is>
      </c>
      <c r="E9" s="112" t="inlineStr">
        <is>
          <t>Qualifying Individual</t>
        </is>
      </c>
      <c r="I9" s="112" t="inlineStr">
        <is>
          <t>Pays Part B premium — limited slots</t>
        </is>
      </c>
      <c r="M9" s="112" t="inlineStr">
        <is>
          <t>First come, first served each year. Must re-apply annually.</t>
        </is>
      </c>
    </row>
    <row r="10" ht="28" customHeight="1">
      <c r="A10" s="113" t="inlineStr">
        <is>
          <t>QDWI</t>
        </is>
      </c>
      <c r="E10" s="114" t="inlineStr">
        <is>
          <t>Qualified Disabled Working Individual</t>
        </is>
      </c>
      <c r="I10" s="114" t="inlineStr">
        <is>
          <t>Pays Part A premium only</t>
        </is>
      </c>
      <c r="M10" s="114" t="inlineStr">
        <is>
          <t>For disabled individuals who lost SSA disability benefits due to work.</t>
        </is>
      </c>
    </row>
    <row r="11" ht="10" customHeight="1"/>
    <row r="12" ht="26" customHeight="1">
      <c r="A12" s="199" t="inlineStr">
        <is>
          <t>Client ID</t>
        </is>
      </c>
      <c r="B12" s="199" t="inlineStr">
        <is>
          <t>Client Name</t>
        </is>
      </c>
      <c r="C12" s="199" t="inlineStr">
        <is>
          <t>Medicaid Status</t>
        </is>
      </c>
      <c r="D12" s="199" t="inlineStr">
        <is>
          <t>MSP Level</t>
        </is>
      </c>
      <c r="E12" s="199" t="inlineStr">
        <is>
          <t>D-SNP Eligible?</t>
        </is>
      </c>
      <c r="F12" s="199" t="inlineStr">
        <is>
          <t>D-SNP Enrolled?</t>
        </is>
      </c>
      <c r="G12" s="199" t="inlineStr">
        <is>
          <t>D-SNP Plan</t>
        </is>
      </c>
      <c r="H12" s="199" t="inlineStr">
        <is>
          <t>Extra Help Level</t>
        </is>
      </c>
      <c r="I12" s="199" t="inlineStr">
        <is>
          <t>Medicaid Reded. Date</t>
        </is>
      </c>
      <c r="J12" s="199" t="inlineStr">
        <is>
          <t>Medicaid Renewal Date</t>
        </is>
      </c>
      <c r="K12" s="199" t="inlineStr">
        <is>
          <t>LIS App Submitted?</t>
        </is>
      </c>
      <c r="L12" s="199" t="inlineStr">
        <is>
          <t>LIS Approved?</t>
        </is>
      </c>
      <c r="M12" s="199" t="inlineStr">
        <is>
          <t>Est. Savings/Year</t>
        </is>
      </c>
      <c r="N12" s="199" t="inlineStr">
        <is>
          <t>Next Review</t>
        </is>
      </c>
      <c r="O12" s="199" t="inlineStr">
        <is>
          <t>Notes</t>
        </is>
      </c>
    </row>
    <row r="13" ht="22" customHeight="1">
      <c r="A13" s="187" t="n"/>
      <c r="B13" s="187" t="n"/>
      <c r="C13" s="187" t="n"/>
      <c r="D13" s="187" t="n"/>
      <c r="E13" s="187" t="n"/>
      <c r="F13" s="187" t="n"/>
      <c r="G13" s="187" t="n"/>
      <c r="H13" s="187" t="n"/>
      <c r="I13" s="187" t="n"/>
      <c r="J13" s="187" t="n"/>
      <c r="K13" s="187" t="n"/>
      <c r="L13" s="187" t="n"/>
      <c r="M13" s="187" t="n"/>
      <c r="N13" s="187" t="n"/>
      <c r="O13" s="187" t="n"/>
    </row>
    <row r="14" ht="22" customHeight="1">
      <c r="A14" s="184" t="n"/>
      <c r="B14" s="184" t="n"/>
      <c r="C14" s="184" t="n"/>
      <c r="D14" s="184" t="n"/>
      <c r="E14" s="184" t="n"/>
      <c r="F14" s="184" t="n"/>
      <c r="G14" s="184" t="n"/>
      <c r="H14" s="184" t="n"/>
      <c r="I14" s="184" t="n"/>
      <c r="J14" s="184" t="n"/>
      <c r="K14" s="184" t="n"/>
      <c r="L14" s="184" t="n"/>
      <c r="M14" s="184" t="n"/>
      <c r="N14" s="184" t="n"/>
      <c r="O14" s="184" t="n"/>
    </row>
    <row r="15" ht="22" customHeight="1">
      <c r="A15" s="187" t="n"/>
      <c r="B15" s="187" t="n"/>
      <c r="C15" s="187" t="n"/>
      <c r="D15" s="187" t="n"/>
      <c r="E15" s="187" t="n"/>
      <c r="F15" s="187" t="n"/>
      <c r="G15" s="187" t="n"/>
      <c r="H15" s="187" t="n"/>
      <c r="I15" s="187" t="n"/>
      <c r="J15" s="187" t="n"/>
      <c r="K15" s="187" t="n"/>
      <c r="L15" s="187" t="n"/>
      <c r="M15" s="187" t="n"/>
      <c r="N15" s="187" t="n"/>
      <c r="O15" s="187" t="n"/>
    </row>
    <row r="16" ht="22" customHeight="1">
      <c r="A16" s="184" t="n"/>
      <c r="B16" s="184" t="n"/>
      <c r="C16" s="184" t="n"/>
      <c r="D16" s="184" t="n"/>
      <c r="E16" s="184" t="n"/>
      <c r="F16" s="184" t="n"/>
      <c r="G16" s="184" t="n"/>
      <c r="H16" s="184" t="n"/>
      <c r="I16" s="184" t="n"/>
      <c r="J16" s="184" t="n"/>
      <c r="K16" s="184" t="n"/>
      <c r="L16" s="184" t="n"/>
      <c r="M16" s="184" t="n"/>
      <c r="N16" s="184" t="n"/>
      <c r="O16" s="184" t="n"/>
    </row>
    <row r="17" ht="22" customHeight="1">
      <c r="A17" s="187" t="n"/>
      <c r="B17" s="187" t="n"/>
      <c r="C17" s="187" t="n"/>
      <c r="D17" s="187" t="n"/>
      <c r="E17" s="187" t="n"/>
      <c r="F17" s="187" t="n"/>
      <c r="G17" s="187" t="n"/>
      <c r="H17" s="187" t="n"/>
      <c r="I17" s="187" t="n"/>
      <c r="J17" s="187" t="n"/>
      <c r="K17" s="187" t="n"/>
      <c r="L17" s="187" t="n"/>
      <c r="M17" s="187" t="n"/>
      <c r="N17" s="187" t="n"/>
      <c r="O17" s="187" t="n"/>
    </row>
    <row r="18" ht="22" customHeight="1">
      <c r="A18" s="184" t="n"/>
      <c r="B18" s="184" t="n"/>
      <c r="C18" s="184" t="n"/>
      <c r="D18" s="184" t="n"/>
      <c r="E18" s="184" t="n"/>
      <c r="F18" s="184" t="n"/>
      <c r="G18" s="184" t="n"/>
      <c r="H18" s="184" t="n"/>
      <c r="I18" s="184" t="n"/>
      <c r="J18" s="184" t="n"/>
      <c r="K18" s="184" t="n"/>
      <c r="L18" s="184" t="n"/>
      <c r="M18" s="184" t="n"/>
      <c r="N18" s="184" t="n"/>
      <c r="O18" s="184" t="n"/>
    </row>
    <row r="19" ht="22" customHeight="1">
      <c r="A19" s="187" t="n"/>
      <c r="B19" s="187" t="n"/>
      <c r="C19" s="187" t="n"/>
      <c r="D19" s="187" t="n"/>
      <c r="E19" s="187" t="n"/>
      <c r="F19" s="187" t="n"/>
      <c r="G19" s="187" t="n"/>
      <c r="H19" s="187" t="n"/>
      <c r="I19" s="187" t="n"/>
      <c r="J19" s="187" t="n"/>
      <c r="K19" s="187" t="n"/>
      <c r="L19" s="187" t="n"/>
      <c r="M19" s="187" t="n"/>
      <c r="N19" s="187" t="n"/>
      <c r="O19" s="187" t="n"/>
    </row>
    <row r="20" ht="22" customHeight="1">
      <c r="A20" s="184" t="n"/>
      <c r="B20" s="184" t="n"/>
      <c r="C20" s="184" t="n"/>
      <c r="D20" s="184" t="n"/>
      <c r="E20" s="184" t="n"/>
      <c r="F20" s="184" t="n"/>
      <c r="G20" s="184" t="n"/>
      <c r="H20" s="184" t="n"/>
      <c r="I20" s="184" t="n"/>
      <c r="J20" s="184" t="n"/>
      <c r="K20" s="184" t="n"/>
      <c r="L20" s="184" t="n"/>
      <c r="M20" s="184" t="n"/>
      <c r="N20" s="184" t="n"/>
      <c r="O20" s="184" t="n"/>
    </row>
    <row r="21" ht="22" customHeight="1">
      <c r="A21" s="187" t="n"/>
      <c r="B21" s="187" t="n"/>
      <c r="C21" s="187" t="n"/>
      <c r="D21" s="187" t="n"/>
      <c r="E21" s="187" t="n"/>
      <c r="F21" s="187" t="n"/>
      <c r="G21" s="187" t="n"/>
      <c r="H21" s="187" t="n"/>
      <c r="I21" s="187" t="n"/>
      <c r="J21" s="187" t="n"/>
      <c r="K21" s="187" t="n"/>
      <c r="L21" s="187" t="n"/>
      <c r="M21" s="187" t="n"/>
      <c r="N21" s="187" t="n"/>
      <c r="O21" s="187" t="n"/>
    </row>
    <row r="22" ht="22" customHeight="1">
      <c r="A22" s="184" t="n"/>
      <c r="B22" s="184" t="n"/>
      <c r="C22" s="184" t="n"/>
      <c r="D22" s="184" t="n"/>
      <c r="E22" s="184" t="n"/>
      <c r="F22" s="184" t="n"/>
      <c r="G22" s="184" t="n"/>
      <c r="H22" s="184" t="n"/>
      <c r="I22" s="184" t="n"/>
      <c r="J22" s="184" t="n"/>
      <c r="K22" s="184" t="n"/>
      <c r="L22" s="184" t="n"/>
      <c r="M22" s="184" t="n"/>
      <c r="N22" s="184" t="n"/>
      <c r="O22" s="184" t="n"/>
    </row>
    <row r="23" ht="22" customHeight="1">
      <c r="A23" s="187" t="n"/>
      <c r="B23" s="187" t="n"/>
      <c r="C23" s="187" t="n"/>
      <c r="D23" s="187" t="n"/>
      <c r="E23" s="187" t="n"/>
      <c r="F23" s="187" t="n"/>
      <c r="G23" s="187" t="n"/>
      <c r="H23" s="187" t="n"/>
      <c r="I23" s="187" t="n"/>
      <c r="J23" s="187" t="n"/>
      <c r="K23" s="187" t="n"/>
      <c r="L23" s="187" t="n"/>
      <c r="M23" s="187" t="n"/>
      <c r="N23" s="187" t="n"/>
      <c r="O23" s="187" t="n"/>
    </row>
    <row r="24" ht="22" customHeight="1">
      <c r="A24" s="184" t="n"/>
      <c r="B24" s="184" t="n"/>
      <c r="C24" s="184" t="n"/>
      <c r="D24" s="184" t="n"/>
      <c r="E24" s="184" t="n"/>
      <c r="F24" s="184" t="n"/>
      <c r="G24" s="184" t="n"/>
      <c r="H24" s="184" t="n"/>
      <c r="I24" s="184" t="n"/>
      <c r="J24" s="184" t="n"/>
      <c r="K24" s="184" t="n"/>
      <c r="L24" s="184" t="n"/>
      <c r="M24" s="184" t="n"/>
      <c r="N24" s="184" t="n"/>
      <c r="O24" s="184" t="n"/>
    </row>
    <row r="25" ht="22" customHeight="1">
      <c r="A25" s="187" t="n"/>
      <c r="B25" s="187" t="n"/>
      <c r="C25" s="187" t="n"/>
      <c r="D25" s="187" t="n"/>
      <c r="E25" s="187" t="n"/>
      <c r="F25" s="187" t="n"/>
      <c r="G25" s="187" t="n"/>
      <c r="H25" s="187" t="n"/>
      <c r="I25" s="187" t="n"/>
      <c r="J25" s="187" t="n"/>
      <c r="K25" s="187" t="n"/>
      <c r="L25" s="187" t="n"/>
      <c r="M25" s="187" t="n"/>
      <c r="N25" s="187" t="n"/>
      <c r="O25" s="187" t="n"/>
    </row>
    <row r="26" ht="22" customHeight="1">
      <c r="A26" s="184" t="n"/>
      <c r="B26" s="184" t="n"/>
      <c r="C26" s="184" t="n"/>
      <c r="D26" s="184" t="n"/>
      <c r="E26" s="184" t="n"/>
      <c r="F26" s="184" t="n"/>
      <c r="G26" s="184" t="n"/>
      <c r="H26" s="184" t="n"/>
      <c r="I26" s="184" t="n"/>
      <c r="J26" s="184" t="n"/>
      <c r="K26" s="184" t="n"/>
      <c r="L26" s="184" t="n"/>
      <c r="M26" s="184" t="n"/>
      <c r="N26" s="184" t="n"/>
      <c r="O26" s="184" t="n"/>
    </row>
    <row r="27" ht="22" customHeight="1">
      <c r="A27" s="187" t="n"/>
      <c r="B27" s="187" t="n"/>
      <c r="C27" s="187" t="n"/>
      <c r="D27" s="187" t="n"/>
      <c r="E27" s="187" t="n"/>
      <c r="F27" s="187" t="n"/>
      <c r="G27" s="187" t="n"/>
      <c r="H27" s="187" t="n"/>
      <c r="I27" s="187" t="n"/>
      <c r="J27" s="187" t="n"/>
      <c r="K27" s="187" t="n"/>
      <c r="L27" s="187" t="n"/>
      <c r="M27" s="187" t="n"/>
      <c r="N27" s="187" t="n"/>
      <c r="O27" s="187" t="n"/>
    </row>
    <row r="28" ht="22" customHeight="1">
      <c r="A28" s="184" t="n"/>
      <c r="B28" s="184" t="n"/>
      <c r="C28" s="184" t="n"/>
      <c r="D28" s="184" t="n"/>
      <c r="E28" s="184" t="n"/>
      <c r="F28" s="184" t="n"/>
      <c r="G28" s="184" t="n"/>
      <c r="H28" s="184" t="n"/>
      <c r="I28" s="184" t="n"/>
      <c r="J28" s="184" t="n"/>
      <c r="K28" s="184" t="n"/>
      <c r="L28" s="184" t="n"/>
      <c r="M28" s="184" t="n"/>
      <c r="N28" s="184" t="n"/>
      <c r="O28" s="184" t="n"/>
    </row>
    <row r="29" ht="22" customHeight="1">
      <c r="A29" s="187" t="n"/>
      <c r="B29" s="187" t="n"/>
      <c r="C29" s="187" t="n"/>
      <c r="D29" s="187" t="n"/>
      <c r="E29" s="187" t="n"/>
      <c r="F29" s="187" t="n"/>
      <c r="G29" s="187" t="n"/>
      <c r="H29" s="187" t="n"/>
      <c r="I29" s="187" t="n"/>
      <c r="J29" s="187" t="n"/>
      <c r="K29" s="187" t="n"/>
      <c r="L29" s="187" t="n"/>
      <c r="M29" s="187" t="n"/>
      <c r="N29" s="187" t="n"/>
      <c r="O29" s="187" t="n"/>
    </row>
    <row r="30" ht="22" customHeight="1">
      <c r="A30" s="184" t="n"/>
      <c r="B30" s="184" t="n"/>
      <c r="C30" s="184" t="n"/>
      <c r="D30" s="184" t="n"/>
      <c r="E30" s="184" t="n"/>
      <c r="F30" s="184" t="n"/>
      <c r="G30" s="184" t="n"/>
      <c r="H30" s="184" t="n"/>
      <c r="I30" s="184" t="n"/>
      <c r="J30" s="184" t="n"/>
      <c r="K30" s="184" t="n"/>
      <c r="L30" s="184" t="n"/>
      <c r="M30" s="184" t="n"/>
      <c r="N30" s="184" t="n"/>
      <c r="O30" s="184" t="n"/>
    </row>
    <row r="31" ht="22" customHeight="1">
      <c r="A31" s="187" t="n"/>
      <c r="B31" s="187" t="n"/>
      <c r="C31" s="187" t="n"/>
      <c r="D31" s="187" t="n"/>
      <c r="E31" s="187" t="n"/>
      <c r="F31" s="187" t="n"/>
      <c r="G31" s="187" t="n"/>
      <c r="H31" s="187" t="n"/>
      <c r="I31" s="187" t="n"/>
      <c r="J31" s="187" t="n"/>
      <c r="K31" s="187" t="n"/>
      <c r="L31" s="187" t="n"/>
      <c r="M31" s="187" t="n"/>
      <c r="N31" s="187" t="n"/>
      <c r="O31" s="187" t="n"/>
    </row>
    <row r="32" ht="22" customHeight="1">
      <c r="A32" s="184" t="n"/>
      <c r="B32" s="184" t="n"/>
      <c r="C32" s="184" t="n"/>
      <c r="D32" s="184" t="n"/>
      <c r="E32" s="184" t="n"/>
      <c r="F32" s="184" t="n"/>
      <c r="G32" s="184" t="n"/>
      <c r="H32" s="184" t="n"/>
      <c r="I32" s="184" t="n"/>
      <c r="J32" s="184" t="n"/>
      <c r="K32" s="184" t="n"/>
      <c r="L32" s="184" t="n"/>
      <c r="M32" s="184" t="n"/>
      <c r="N32" s="184" t="n"/>
      <c r="O32" s="184" t="n"/>
    </row>
    <row r="33" ht="22" customHeight="1">
      <c r="A33" s="187" t="n"/>
      <c r="B33" s="187" t="n"/>
      <c r="C33" s="187" t="n"/>
      <c r="D33" s="187" t="n"/>
      <c r="E33" s="187" t="n"/>
      <c r="F33" s="187" t="n"/>
      <c r="G33" s="187" t="n"/>
      <c r="H33" s="187" t="n"/>
      <c r="I33" s="187" t="n"/>
      <c r="J33" s="187" t="n"/>
      <c r="K33" s="187" t="n"/>
      <c r="L33" s="187" t="n"/>
      <c r="M33" s="187" t="n"/>
      <c r="N33" s="187" t="n"/>
      <c r="O33" s="187" t="n"/>
    </row>
    <row r="34" ht="22" customHeight="1">
      <c r="A34" s="184" t="n"/>
      <c r="B34" s="184" t="n"/>
      <c r="C34" s="184" t="n"/>
      <c r="D34" s="184" t="n"/>
      <c r="E34" s="184" t="n"/>
      <c r="F34" s="184" t="n"/>
      <c r="G34" s="184" t="n"/>
      <c r="H34" s="184" t="n"/>
      <c r="I34" s="184" t="n"/>
      <c r="J34" s="184" t="n"/>
      <c r="K34" s="184" t="n"/>
      <c r="L34" s="184" t="n"/>
      <c r="M34" s="184" t="n"/>
      <c r="N34" s="184" t="n"/>
      <c r="O34" s="184" t="n"/>
    </row>
    <row r="35" ht="22" customHeight="1">
      <c r="A35" s="187" t="n"/>
      <c r="B35" s="187" t="n"/>
      <c r="C35" s="187" t="n"/>
      <c r="D35" s="187" t="n"/>
      <c r="E35" s="187" t="n"/>
      <c r="F35" s="187" t="n"/>
      <c r="G35" s="187" t="n"/>
      <c r="H35" s="187" t="n"/>
      <c r="I35" s="187" t="n"/>
      <c r="J35" s="187" t="n"/>
      <c r="K35" s="187" t="n"/>
      <c r="L35" s="187" t="n"/>
      <c r="M35" s="187" t="n"/>
      <c r="N35" s="187" t="n"/>
      <c r="O35" s="187" t="n"/>
    </row>
    <row r="36" ht="22" customHeight="1">
      <c r="A36" s="184" t="n"/>
      <c r="B36" s="184" t="n"/>
      <c r="C36" s="184" t="n"/>
      <c r="D36" s="184" t="n"/>
      <c r="E36" s="184" t="n"/>
      <c r="F36" s="184" t="n"/>
      <c r="G36" s="184" t="n"/>
      <c r="H36" s="184" t="n"/>
      <c r="I36" s="184" t="n"/>
      <c r="J36" s="184" t="n"/>
      <c r="K36" s="184" t="n"/>
      <c r="L36" s="184" t="n"/>
      <c r="M36" s="184" t="n"/>
      <c r="N36" s="184" t="n"/>
      <c r="O36" s="184" t="n"/>
    </row>
    <row r="37" ht="22" customHeight="1">
      <c r="A37" s="187" t="n"/>
      <c r="B37" s="187" t="n"/>
      <c r="C37" s="187" t="n"/>
      <c r="D37" s="187" t="n"/>
      <c r="E37" s="187" t="n"/>
      <c r="F37" s="187" t="n"/>
      <c r="G37" s="187" t="n"/>
      <c r="H37" s="187" t="n"/>
      <c r="I37" s="187" t="n"/>
      <c r="J37" s="187" t="n"/>
      <c r="K37" s="187" t="n"/>
      <c r="L37" s="187" t="n"/>
      <c r="M37" s="187" t="n"/>
      <c r="N37" s="187" t="n"/>
      <c r="O37" s="187" t="n"/>
    </row>
    <row r="38" ht="22" customHeight="1">
      <c r="A38" s="184" t="n"/>
      <c r="B38" s="184" t="n"/>
      <c r="C38" s="184" t="n"/>
      <c r="D38" s="184" t="n"/>
      <c r="E38" s="184" t="n"/>
      <c r="F38" s="184" t="n"/>
      <c r="G38" s="184" t="n"/>
      <c r="H38" s="184" t="n"/>
      <c r="I38" s="184" t="n"/>
      <c r="J38" s="184" t="n"/>
      <c r="K38" s="184" t="n"/>
      <c r="L38" s="184" t="n"/>
      <c r="M38" s="184" t="n"/>
      <c r="N38" s="184" t="n"/>
      <c r="O38" s="184" t="n"/>
    </row>
    <row r="39" ht="22" customHeight="1">
      <c r="A39" s="187" t="n"/>
      <c r="B39" s="187" t="n"/>
      <c r="C39" s="187" t="n"/>
      <c r="D39" s="187" t="n"/>
      <c r="E39" s="187" t="n"/>
      <c r="F39" s="187" t="n"/>
      <c r="G39" s="187" t="n"/>
      <c r="H39" s="187" t="n"/>
      <c r="I39" s="187" t="n"/>
      <c r="J39" s="187" t="n"/>
      <c r="K39" s="187" t="n"/>
      <c r="L39" s="187" t="n"/>
      <c r="M39" s="187" t="n"/>
      <c r="N39" s="187" t="n"/>
      <c r="O39" s="187" t="n"/>
    </row>
    <row r="40" ht="22" customHeight="1">
      <c r="A40" s="184" t="n"/>
      <c r="B40" s="184" t="n"/>
      <c r="C40" s="184" t="n"/>
      <c r="D40" s="184" t="n"/>
      <c r="E40" s="184" t="n"/>
      <c r="F40" s="184" t="n"/>
      <c r="G40" s="184" t="n"/>
      <c r="H40" s="184" t="n"/>
      <c r="I40" s="184" t="n"/>
      <c r="J40" s="184" t="n"/>
      <c r="K40" s="184" t="n"/>
      <c r="L40" s="184" t="n"/>
      <c r="M40" s="184" t="n"/>
      <c r="N40" s="184" t="n"/>
      <c r="O40" s="184" t="n"/>
    </row>
    <row r="41" ht="22" customHeight="1">
      <c r="A41" s="187" t="n"/>
      <c r="B41" s="187" t="n"/>
      <c r="C41" s="187" t="n"/>
      <c r="D41" s="187" t="n"/>
      <c r="E41" s="187" t="n"/>
      <c r="F41" s="187" t="n"/>
      <c r="G41" s="187" t="n"/>
      <c r="H41" s="187" t="n"/>
      <c r="I41" s="187" t="n"/>
      <c r="J41" s="187" t="n"/>
      <c r="K41" s="187" t="n"/>
      <c r="L41" s="187" t="n"/>
      <c r="M41" s="187" t="n"/>
      <c r="N41" s="187" t="n"/>
      <c r="O41" s="187" t="n"/>
    </row>
    <row r="42" ht="22" customHeight="1">
      <c r="A42" s="184" t="n"/>
      <c r="B42" s="184" t="n"/>
      <c r="C42" s="184" t="n"/>
      <c r="D42" s="184" t="n"/>
      <c r="E42" s="184" t="n"/>
      <c r="F42" s="184" t="n"/>
      <c r="G42" s="184" t="n"/>
      <c r="H42" s="184" t="n"/>
      <c r="I42" s="184" t="n"/>
      <c r="J42" s="184" t="n"/>
      <c r="K42" s="184" t="n"/>
      <c r="L42" s="184" t="n"/>
      <c r="M42" s="184" t="n"/>
      <c r="N42" s="184" t="n"/>
      <c r="O42" s="184" t="n"/>
    </row>
    <row r="43" ht="22" customHeight="1">
      <c r="A43" s="187" t="n"/>
      <c r="B43" s="187" t="n"/>
      <c r="C43" s="187" t="n"/>
      <c r="D43" s="187" t="n"/>
      <c r="E43" s="187" t="n"/>
      <c r="F43" s="187" t="n"/>
      <c r="G43" s="187" t="n"/>
      <c r="H43" s="187" t="n"/>
      <c r="I43" s="187" t="n"/>
      <c r="J43" s="187" t="n"/>
      <c r="K43" s="187" t="n"/>
      <c r="L43" s="187" t="n"/>
      <c r="M43" s="187" t="n"/>
      <c r="N43" s="187" t="n"/>
      <c r="O43" s="187" t="n"/>
    </row>
    <row r="44" ht="22" customHeight="1">
      <c r="A44" s="184" t="n"/>
      <c r="B44" s="184" t="n"/>
      <c r="C44" s="184" t="n"/>
      <c r="D44" s="184" t="n"/>
      <c r="E44" s="184" t="n"/>
      <c r="F44" s="184" t="n"/>
      <c r="G44" s="184" t="n"/>
      <c r="H44" s="184" t="n"/>
      <c r="I44" s="184" t="n"/>
      <c r="J44" s="184" t="n"/>
      <c r="K44" s="184" t="n"/>
      <c r="L44" s="184" t="n"/>
      <c r="M44" s="184" t="n"/>
      <c r="N44" s="184" t="n"/>
      <c r="O44" s="184" t="n"/>
    </row>
    <row r="45" ht="22" customHeight="1">
      <c r="A45" s="187" t="n"/>
      <c r="B45" s="187" t="n"/>
      <c r="C45" s="187" t="n"/>
      <c r="D45" s="187" t="n"/>
      <c r="E45" s="187" t="n"/>
      <c r="F45" s="187" t="n"/>
      <c r="G45" s="187" t="n"/>
      <c r="H45" s="187" t="n"/>
      <c r="I45" s="187" t="n"/>
      <c r="J45" s="187" t="n"/>
      <c r="K45" s="187" t="n"/>
      <c r="L45" s="187" t="n"/>
      <c r="M45" s="187" t="n"/>
      <c r="N45" s="187" t="n"/>
      <c r="O45" s="187" t="n"/>
    </row>
    <row r="46" ht="22" customHeight="1">
      <c r="A46" s="184" t="n"/>
      <c r="B46" s="184" t="n"/>
      <c r="C46" s="184" t="n"/>
      <c r="D46" s="184" t="n"/>
      <c r="E46" s="184" t="n"/>
      <c r="F46" s="184" t="n"/>
      <c r="G46" s="184" t="n"/>
      <c r="H46" s="184" t="n"/>
      <c r="I46" s="184" t="n"/>
      <c r="J46" s="184" t="n"/>
      <c r="K46" s="184" t="n"/>
      <c r="L46" s="184" t="n"/>
      <c r="M46" s="184" t="n"/>
      <c r="N46" s="184" t="n"/>
      <c r="O46" s="184" t="n"/>
    </row>
    <row r="47" ht="22" customHeight="1">
      <c r="A47" s="187" t="n"/>
      <c r="B47" s="187" t="n"/>
      <c r="C47" s="187" t="n"/>
      <c r="D47" s="187" t="n"/>
      <c r="E47" s="187" t="n"/>
      <c r="F47" s="187" t="n"/>
      <c r="G47" s="187" t="n"/>
      <c r="H47" s="187" t="n"/>
      <c r="I47" s="187" t="n"/>
      <c r="J47" s="187" t="n"/>
      <c r="K47" s="187" t="n"/>
      <c r="L47" s="187" t="n"/>
      <c r="M47" s="187" t="n"/>
      <c r="N47" s="187" t="n"/>
      <c r="O47" s="187" t="n"/>
    </row>
    <row r="48" ht="22" customHeight="1">
      <c r="A48" s="184" t="n"/>
      <c r="B48" s="184" t="n"/>
      <c r="C48" s="184" t="n"/>
      <c r="D48" s="184" t="n"/>
      <c r="E48" s="184" t="n"/>
      <c r="F48" s="184" t="n"/>
      <c r="G48" s="184" t="n"/>
      <c r="H48" s="184" t="n"/>
      <c r="I48" s="184" t="n"/>
      <c r="J48" s="184" t="n"/>
      <c r="K48" s="184" t="n"/>
      <c r="L48" s="184" t="n"/>
      <c r="M48" s="184" t="n"/>
      <c r="N48" s="184" t="n"/>
      <c r="O48" s="184" t="n"/>
    </row>
    <row r="49" ht="22" customHeight="1">
      <c r="A49" s="187" t="n"/>
      <c r="B49" s="187" t="n"/>
      <c r="C49" s="187" t="n"/>
      <c r="D49" s="187" t="n"/>
      <c r="E49" s="187" t="n"/>
      <c r="F49" s="187" t="n"/>
      <c r="G49" s="187" t="n"/>
      <c r="H49" s="187" t="n"/>
      <c r="I49" s="187" t="n"/>
      <c r="J49" s="187" t="n"/>
      <c r="K49" s="187" t="n"/>
      <c r="L49" s="187" t="n"/>
      <c r="M49" s="187" t="n"/>
      <c r="N49" s="187" t="n"/>
      <c r="O49" s="187" t="n"/>
    </row>
    <row r="50" ht="22" customHeight="1">
      <c r="A50" s="184" t="n"/>
      <c r="B50" s="184" t="n"/>
      <c r="C50" s="184" t="n"/>
      <c r="D50" s="184" t="n"/>
      <c r="E50" s="184" t="n"/>
      <c r="F50" s="184" t="n"/>
      <c r="G50" s="184" t="n"/>
      <c r="H50" s="184" t="n"/>
      <c r="I50" s="184" t="n"/>
      <c r="J50" s="184" t="n"/>
      <c r="K50" s="184" t="n"/>
      <c r="L50" s="184" t="n"/>
      <c r="M50" s="184" t="n"/>
      <c r="N50" s="184" t="n"/>
      <c r="O50" s="184" t="n"/>
    </row>
    <row r="51" ht="22" customHeight="1">
      <c r="A51" s="187" t="n"/>
      <c r="B51" s="187" t="n"/>
      <c r="C51" s="187" t="n"/>
      <c r="D51" s="187" t="n"/>
      <c r="E51" s="187" t="n"/>
      <c r="F51" s="187" t="n"/>
      <c r="G51" s="187" t="n"/>
      <c r="H51" s="187" t="n"/>
      <c r="I51" s="187" t="n"/>
      <c r="J51" s="187" t="n"/>
      <c r="K51" s="187" t="n"/>
      <c r="L51" s="187" t="n"/>
      <c r="M51" s="187" t="n"/>
      <c r="N51" s="187" t="n"/>
      <c r="O51" s="187" t="n"/>
    </row>
    <row r="52" ht="22" customHeight="1">
      <c r="A52" s="184" t="n"/>
      <c r="B52" s="184" t="n"/>
      <c r="C52" s="184" t="n"/>
      <c r="D52" s="184" t="n"/>
      <c r="E52" s="184" t="n"/>
      <c r="F52" s="184" t="n"/>
      <c r="G52" s="184" t="n"/>
      <c r="H52" s="184" t="n"/>
      <c r="I52" s="184" t="n"/>
      <c r="J52" s="184" t="n"/>
      <c r="K52" s="184" t="n"/>
      <c r="L52" s="184" t="n"/>
      <c r="M52" s="184" t="n"/>
      <c r="N52" s="184" t="n"/>
      <c r="O52" s="184" t="n"/>
    </row>
    <row r="53" ht="22" customHeight="1">
      <c r="A53" s="187" t="n"/>
      <c r="B53" s="187" t="n"/>
      <c r="C53" s="187" t="n"/>
      <c r="D53" s="187" t="n"/>
      <c r="E53" s="187" t="n"/>
      <c r="F53" s="187" t="n"/>
      <c r="G53" s="187" t="n"/>
      <c r="H53" s="187" t="n"/>
      <c r="I53" s="187" t="n"/>
      <c r="J53" s="187" t="n"/>
      <c r="K53" s="187" t="n"/>
      <c r="L53" s="187" t="n"/>
      <c r="M53" s="187" t="n"/>
      <c r="N53" s="187" t="n"/>
      <c r="O53" s="187" t="n"/>
    </row>
    <row r="54" ht="22" customHeight="1">
      <c r="A54" s="184" t="n"/>
      <c r="B54" s="184" t="n"/>
      <c r="C54" s="184" t="n"/>
      <c r="D54" s="184" t="n"/>
      <c r="E54" s="184" t="n"/>
      <c r="F54" s="184" t="n"/>
      <c r="G54" s="184" t="n"/>
      <c r="H54" s="184" t="n"/>
      <c r="I54" s="184" t="n"/>
      <c r="J54" s="184" t="n"/>
      <c r="K54" s="184" t="n"/>
      <c r="L54" s="184" t="n"/>
      <c r="M54" s="184" t="n"/>
      <c r="N54" s="184" t="n"/>
      <c r="O54" s="184" t="n"/>
    </row>
    <row r="55" ht="22" customHeight="1">
      <c r="A55" s="187" t="n"/>
      <c r="B55" s="187" t="n"/>
      <c r="C55" s="187" t="n"/>
      <c r="D55" s="187" t="n"/>
      <c r="E55" s="187" t="n"/>
      <c r="F55" s="187" t="n"/>
      <c r="G55" s="187" t="n"/>
      <c r="H55" s="187" t="n"/>
      <c r="I55" s="187" t="n"/>
      <c r="J55" s="187" t="n"/>
      <c r="K55" s="187" t="n"/>
      <c r="L55" s="187" t="n"/>
      <c r="M55" s="187" t="n"/>
      <c r="N55" s="187" t="n"/>
      <c r="O55" s="187" t="n"/>
    </row>
    <row r="56" ht="22" customHeight="1">
      <c r="A56" s="184" t="n"/>
      <c r="B56" s="184" t="n"/>
      <c r="C56" s="184" t="n"/>
      <c r="D56" s="184" t="n"/>
      <c r="E56" s="184" t="n"/>
      <c r="F56" s="184" t="n"/>
      <c r="G56" s="184" t="n"/>
      <c r="H56" s="184" t="n"/>
      <c r="I56" s="184" t="n"/>
      <c r="J56" s="184" t="n"/>
      <c r="K56" s="184" t="n"/>
      <c r="L56" s="184" t="n"/>
      <c r="M56" s="184" t="n"/>
      <c r="N56" s="184" t="n"/>
      <c r="O56" s="184" t="n"/>
    </row>
    <row r="57" ht="22" customHeight="1">
      <c r="A57" s="187" t="n"/>
      <c r="B57" s="187" t="n"/>
      <c r="C57" s="187" t="n"/>
      <c r="D57" s="187" t="n"/>
      <c r="E57" s="187" t="n"/>
      <c r="F57" s="187" t="n"/>
      <c r="G57" s="187" t="n"/>
      <c r="H57" s="187" t="n"/>
      <c r="I57" s="187" t="n"/>
      <c r="J57" s="187" t="n"/>
      <c r="K57" s="187" t="n"/>
      <c r="L57" s="187" t="n"/>
      <c r="M57" s="187" t="n"/>
      <c r="N57" s="187" t="n"/>
      <c r="O57" s="187" t="n"/>
    </row>
    <row r="58" ht="22" customHeight="1">
      <c r="A58" s="184" t="n"/>
      <c r="B58" s="184" t="n"/>
      <c r="C58" s="184" t="n"/>
      <c r="D58" s="184" t="n"/>
      <c r="E58" s="184" t="n"/>
      <c r="F58" s="184" t="n"/>
      <c r="G58" s="184" t="n"/>
      <c r="H58" s="184" t="n"/>
      <c r="I58" s="184" t="n"/>
      <c r="J58" s="184" t="n"/>
      <c r="K58" s="184" t="n"/>
      <c r="L58" s="184" t="n"/>
      <c r="M58" s="184" t="n"/>
      <c r="N58" s="184" t="n"/>
      <c r="O58" s="184" t="n"/>
    </row>
    <row r="59" ht="22" customHeight="1">
      <c r="A59" s="187" t="n"/>
      <c r="B59" s="187" t="n"/>
      <c r="C59" s="187" t="n"/>
      <c r="D59" s="187" t="n"/>
      <c r="E59" s="187" t="n"/>
      <c r="F59" s="187" t="n"/>
      <c r="G59" s="187" t="n"/>
      <c r="H59" s="187" t="n"/>
      <c r="I59" s="187" t="n"/>
      <c r="J59" s="187" t="n"/>
      <c r="K59" s="187" t="n"/>
      <c r="L59" s="187" t="n"/>
      <c r="M59" s="187" t="n"/>
      <c r="N59" s="187" t="n"/>
      <c r="O59" s="187" t="n"/>
    </row>
    <row r="60" ht="22" customHeight="1">
      <c r="A60" s="184" t="n"/>
      <c r="B60" s="184" t="n"/>
      <c r="C60" s="184" t="n"/>
      <c r="D60" s="184" t="n"/>
      <c r="E60" s="184" t="n"/>
      <c r="F60" s="184" t="n"/>
      <c r="G60" s="184" t="n"/>
      <c r="H60" s="184" t="n"/>
      <c r="I60" s="184" t="n"/>
      <c r="J60" s="184" t="n"/>
      <c r="K60" s="184" t="n"/>
      <c r="L60" s="184" t="n"/>
      <c r="M60" s="184" t="n"/>
      <c r="N60" s="184" t="n"/>
      <c r="O60" s="184" t="n"/>
    </row>
    <row r="61" ht="22" customHeight="1">
      <c r="A61" s="187" t="n"/>
      <c r="B61" s="187" t="n"/>
      <c r="C61" s="187" t="n"/>
      <c r="D61" s="187" t="n"/>
      <c r="E61" s="187" t="n"/>
      <c r="F61" s="187" t="n"/>
      <c r="G61" s="187" t="n"/>
      <c r="H61" s="187" t="n"/>
      <c r="I61" s="187" t="n"/>
      <c r="J61" s="187" t="n"/>
      <c r="K61" s="187" t="n"/>
      <c r="L61" s="187" t="n"/>
      <c r="M61" s="187" t="n"/>
      <c r="N61" s="187" t="n"/>
      <c r="O61" s="187" t="n"/>
    </row>
    <row r="62" ht="22" customHeight="1">
      <c r="A62" s="184" t="n"/>
      <c r="B62" s="184" t="n"/>
      <c r="C62" s="184" t="n"/>
      <c r="D62" s="184" t="n"/>
      <c r="E62" s="184" t="n"/>
      <c r="F62" s="184" t="n"/>
      <c r="G62" s="184" t="n"/>
      <c r="H62" s="184" t="n"/>
      <c r="I62" s="184" t="n"/>
      <c r="J62" s="184" t="n"/>
      <c r="K62" s="184" t="n"/>
      <c r="L62" s="184" t="n"/>
      <c r="M62" s="184" t="n"/>
      <c r="N62" s="184" t="n"/>
      <c r="O62" s="184" t="n"/>
    </row>
    <row r="63" ht="22" customHeight="1">
      <c r="A63" s="187" t="n"/>
      <c r="B63" s="187" t="n"/>
      <c r="C63" s="187" t="n"/>
      <c r="D63" s="187" t="n"/>
      <c r="E63" s="187" t="n"/>
      <c r="F63" s="187" t="n"/>
      <c r="G63" s="187" t="n"/>
      <c r="H63" s="187" t="n"/>
      <c r="I63" s="187" t="n"/>
      <c r="J63" s="187" t="n"/>
      <c r="K63" s="187" t="n"/>
      <c r="L63" s="187" t="n"/>
      <c r="M63" s="187" t="n"/>
      <c r="N63" s="187" t="n"/>
      <c r="O63" s="187" t="n"/>
    </row>
    <row r="64" ht="22" customHeight="1">
      <c r="A64" s="184" t="n"/>
      <c r="B64" s="184" t="n"/>
      <c r="C64" s="184" t="n"/>
      <c r="D64" s="184" t="n"/>
      <c r="E64" s="184" t="n"/>
      <c r="F64" s="184" t="n"/>
      <c r="G64" s="184" t="n"/>
      <c r="H64" s="184" t="n"/>
      <c r="I64" s="184" t="n"/>
      <c r="J64" s="184" t="n"/>
      <c r="K64" s="184" t="n"/>
      <c r="L64" s="184" t="n"/>
      <c r="M64" s="184" t="n"/>
      <c r="N64" s="184" t="n"/>
      <c r="O64" s="184" t="n"/>
    </row>
    <row r="65" ht="22" customHeight="1">
      <c r="A65" s="187" t="n"/>
      <c r="B65" s="187" t="n"/>
      <c r="C65" s="187" t="n"/>
      <c r="D65" s="187" t="n"/>
      <c r="E65" s="187" t="n"/>
      <c r="F65" s="187" t="n"/>
      <c r="G65" s="187" t="n"/>
      <c r="H65" s="187" t="n"/>
      <c r="I65" s="187" t="n"/>
      <c r="J65" s="187" t="n"/>
      <c r="K65" s="187" t="n"/>
      <c r="L65" s="187" t="n"/>
      <c r="M65" s="187" t="n"/>
      <c r="N65" s="187" t="n"/>
      <c r="O65" s="187" t="n"/>
    </row>
    <row r="66" ht="22" customHeight="1">
      <c r="A66" s="184" t="n"/>
      <c r="B66" s="184" t="n"/>
      <c r="C66" s="184" t="n"/>
      <c r="D66" s="184" t="n"/>
      <c r="E66" s="184" t="n"/>
      <c r="F66" s="184" t="n"/>
      <c r="G66" s="184" t="n"/>
      <c r="H66" s="184" t="n"/>
      <c r="I66" s="184" t="n"/>
      <c r="J66" s="184" t="n"/>
      <c r="K66" s="184" t="n"/>
      <c r="L66" s="184" t="n"/>
      <c r="M66" s="184" t="n"/>
      <c r="N66" s="184" t="n"/>
      <c r="O66" s="184" t="n"/>
    </row>
    <row r="67" ht="22" customHeight="1">
      <c r="A67" s="187" t="n"/>
      <c r="B67" s="187" t="n"/>
      <c r="C67" s="187" t="n"/>
      <c r="D67" s="187" t="n"/>
      <c r="E67" s="187" t="n"/>
      <c r="F67" s="187" t="n"/>
      <c r="G67" s="187" t="n"/>
      <c r="H67" s="187" t="n"/>
      <c r="I67" s="187" t="n"/>
      <c r="J67" s="187" t="n"/>
      <c r="K67" s="187" t="n"/>
      <c r="L67" s="187" t="n"/>
      <c r="M67" s="187" t="n"/>
      <c r="N67" s="187" t="n"/>
      <c r="O67" s="187" t="n"/>
    </row>
    <row r="68" ht="22" customHeight="1">
      <c r="A68" s="184" t="n"/>
      <c r="B68" s="184" t="n"/>
      <c r="C68" s="184" t="n"/>
      <c r="D68" s="184" t="n"/>
      <c r="E68" s="184" t="n"/>
      <c r="F68" s="184" t="n"/>
      <c r="G68" s="184" t="n"/>
      <c r="H68" s="184" t="n"/>
      <c r="I68" s="184" t="n"/>
      <c r="J68" s="184" t="n"/>
      <c r="K68" s="184" t="n"/>
      <c r="L68" s="184" t="n"/>
      <c r="M68" s="184" t="n"/>
      <c r="N68" s="184" t="n"/>
      <c r="O68" s="184" t="n"/>
    </row>
    <row r="69" ht="22" customHeight="1">
      <c r="A69" s="187" t="n"/>
      <c r="B69" s="187" t="n"/>
      <c r="C69" s="187" t="n"/>
      <c r="D69" s="187" t="n"/>
      <c r="E69" s="187" t="n"/>
      <c r="F69" s="187" t="n"/>
      <c r="G69" s="187" t="n"/>
      <c r="H69" s="187" t="n"/>
      <c r="I69" s="187" t="n"/>
      <c r="J69" s="187" t="n"/>
      <c r="K69" s="187" t="n"/>
      <c r="L69" s="187" t="n"/>
      <c r="M69" s="187" t="n"/>
      <c r="N69" s="187" t="n"/>
      <c r="O69" s="187" t="n"/>
    </row>
    <row r="70" ht="22" customHeight="1">
      <c r="A70" s="184" t="n"/>
      <c r="B70" s="184" t="n"/>
      <c r="C70" s="184" t="n"/>
      <c r="D70" s="184" t="n"/>
      <c r="E70" s="184" t="n"/>
      <c r="F70" s="184" t="n"/>
      <c r="G70" s="184" t="n"/>
      <c r="H70" s="184" t="n"/>
      <c r="I70" s="184" t="n"/>
      <c r="J70" s="184" t="n"/>
      <c r="K70" s="184" t="n"/>
      <c r="L70" s="184" t="n"/>
      <c r="M70" s="184" t="n"/>
      <c r="N70" s="184" t="n"/>
      <c r="O70" s="184" t="n"/>
    </row>
    <row r="71" ht="22" customHeight="1">
      <c r="A71" s="187" t="n"/>
      <c r="B71" s="187" t="n"/>
      <c r="C71" s="187" t="n"/>
      <c r="D71" s="187" t="n"/>
      <c r="E71" s="187" t="n"/>
      <c r="F71" s="187" t="n"/>
      <c r="G71" s="187" t="n"/>
      <c r="H71" s="187" t="n"/>
      <c r="I71" s="187" t="n"/>
      <c r="J71" s="187" t="n"/>
      <c r="K71" s="187" t="n"/>
      <c r="L71" s="187" t="n"/>
      <c r="M71" s="187" t="n"/>
      <c r="N71" s="187" t="n"/>
      <c r="O71" s="187" t="n"/>
    </row>
    <row r="72" ht="22" customHeight="1">
      <c r="A72" s="184" t="n"/>
      <c r="B72" s="184" t="n"/>
      <c r="C72" s="184" t="n"/>
      <c r="D72" s="184" t="n"/>
      <c r="E72" s="184" t="n"/>
      <c r="F72" s="184" t="n"/>
      <c r="G72" s="184" t="n"/>
      <c r="H72" s="184" t="n"/>
      <c r="I72" s="184" t="n"/>
      <c r="J72" s="184" t="n"/>
      <c r="K72" s="184" t="n"/>
      <c r="L72" s="184" t="n"/>
      <c r="M72" s="184" t="n"/>
      <c r="N72" s="184" t="n"/>
      <c r="O72" s="184" t="n"/>
    </row>
    <row r="73" ht="22" customHeight="1">
      <c r="A73" s="187" t="n"/>
      <c r="B73" s="187" t="n"/>
      <c r="C73" s="187" t="n"/>
      <c r="D73" s="187" t="n"/>
      <c r="E73" s="187" t="n"/>
      <c r="F73" s="187" t="n"/>
      <c r="G73" s="187" t="n"/>
      <c r="H73" s="187" t="n"/>
      <c r="I73" s="187" t="n"/>
      <c r="J73" s="187" t="n"/>
      <c r="K73" s="187" t="n"/>
      <c r="L73" s="187" t="n"/>
      <c r="M73" s="187" t="n"/>
      <c r="N73" s="187" t="n"/>
      <c r="O73" s="187" t="n"/>
    </row>
    <row r="74" ht="22" customHeight="1">
      <c r="A74" s="184" t="n"/>
      <c r="B74" s="184" t="n"/>
      <c r="C74" s="184" t="n"/>
      <c r="D74" s="184" t="n"/>
      <c r="E74" s="184" t="n"/>
      <c r="F74" s="184" t="n"/>
      <c r="G74" s="184" t="n"/>
      <c r="H74" s="184" t="n"/>
      <c r="I74" s="184" t="n"/>
      <c r="J74" s="184" t="n"/>
      <c r="K74" s="184" t="n"/>
      <c r="L74" s="184" t="n"/>
      <c r="M74" s="184" t="n"/>
      <c r="N74" s="184" t="n"/>
      <c r="O74" s="184" t="n"/>
    </row>
    <row r="75" ht="22" customHeight="1">
      <c r="A75" s="187" t="n"/>
      <c r="B75" s="187" t="n"/>
      <c r="C75" s="187" t="n"/>
      <c r="D75" s="187" t="n"/>
      <c r="E75" s="187" t="n"/>
      <c r="F75" s="187" t="n"/>
      <c r="G75" s="187" t="n"/>
      <c r="H75" s="187" t="n"/>
      <c r="I75" s="187" t="n"/>
      <c r="J75" s="187" t="n"/>
      <c r="K75" s="187" t="n"/>
      <c r="L75" s="187" t="n"/>
      <c r="M75" s="187" t="n"/>
      <c r="N75" s="187" t="n"/>
      <c r="O75" s="187" t="n"/>
    </row>
    <row r="76" ht="22" customHeight="1">
      <c r="A76" s="184" t="n"/>
      <c r="B76" s="184" t="n"/>
      <c r="C76" s="184" t="n"/>
      <c r="D76" s="184" t="n"/>
      <c r="E76" s="184" t="n"/>
      <c r="F76" s="184" t="n"/>
      <c r="G76" s="184" t="n"/>
      <c r="H76" s="184" t="n"/>
      <c r="I76" s="184" t="n"/>
      <c r="J76" s="184" t="n"/>
      <c r="K76" s="184" t="n"/>
      <c r="L76" s="184" t="n"/>
      <c r="M76" s="184" t="n"/>
      <c r="N76" s="184" t="n"/>
      <c r="O76" s="184" t="n"/>
    </row>
    <row r="77" ht="22" customHeight="1">
      <c r="A77" s="187" t="n"/>
      <c r="B77" s="187" t="n"/>
      <c r="C77" s="187" t="n"/>
      <c r="D77" s="187" t="n"/>
      <c r="E77" s="187" t="n"/>
      <c r="F77" s="187" t="n"/>
      <c r="G77" s="187" t="n"/>
      <c r="H77" s="187" t="n"/>
      <c r="I77" s="187" t="n"/>
      <c r="J77" s="187" t="n"/>
      <c r="K77" s="187" t="n"/>
      <c r="L77" s="187" t="n"/>
      <c r="M77" s="187" t="n"/>
      <c r="N77" s="187" t="n"/>
      <c r="O77" s="187" t="n"/>
    </row>
    <row r="78" ht="22" customHeight="1">
      <c r="A78" s="184" t="n"/>
      <c r="B78" s="184" t="n"/>
      <c r="C78" s="184" t="n"/>
      <c r="D78" s="184" t="n"/>
      <c r="E78" s="184" t="n"/>
      <c r="F78" s="184" t="n"/>
      <c r="G78" s="184" t="n"/>
      <c r="H78" s="184" t="n"/>
      <c r="I78" s="184" t="n"/>
      <c r="J78" s="184" t="n"/>
      <c r="K78" s="184" t="n"/>
      <c r="L78" s="184" t="n"/>
      <c r="M78" s="184" t="n"/>
      <c r="N78" s="184" t="n"/>
      <c r="O78" s="184" t="n"/>
    </row>
    <row r="79" ht="22" customHeight="1">
      <c r="A79" s="187" t="n"/>
      <c r="B79" s="187" t="n"/>
      <c r="C79" s="187" t="n"/>
      <c r="D79" s="187" t="n"/>
      <c r="E79" s="187" t="n"/>
      <c r="F79" s="187" t="n"/>
      <c r="G79" s="187" t="n"/>
      <c r="H79" s="187" t="n"/>
      <c r="I79" s="187" t="n"/>
      <c r="J79" s="187" t="n"/>
      <c r="K79" s="187" t="n"/>
      <c r="L79" s="187" t="n"/>
      <c r="M79" s="187" t="n"/>
      <c r="N79" s="187" t="n"/>
      <c r="O79" s="187" t="n"/>
    </row>
    <row r="80" ht="22" customHeight="1">
      <c r="A80" s="184" t="n"/>
      <c r="B80" s="184" t="n"/>
      <c r="C80" s="184" t="n"/>
      <c r="D80" s="184" t="n"/>
      <c r="E80" s="184" t="n"/>
      <c r="F80" s="184" t="n"/>
      <c r="G80" s="184" t="n"/>
      <c r="H80" s="184" t="n"/>
      <c r="I80" s="184" t="n"/>
      <c r="J80" s="184" t="n"/>
      <c r="K80" s="184" t="n"/>
      <c r="L80" s="184" t="n"/>
      <c r="M80" s="184" t="n"/>
      <c r="N80" s="184" t="n"/>
      <c r="O80" s="184" t="n"/>
    </row>
    <row r="81" ht="22" customHeight="1">
      <c r="A81" s="187" t="n"/>
      <c r="B81" s="187" t="n"/>
      <c r="C81" s="187" t="n"/>
      <c r="D81" s="187" t="n"/>
      <c r="E81" s="187" t="n"/>
      <c r="F81" s="187" t="n"/>
      <c r="G81" s="187" t="n"/>
      <c r="H81" s="187" t="n"/>
      <c r="I81" s="187" t="n"/>
      <c r="J81" s="187" t="n"/>
      <c r="K81" s="187" t="n"/>
      <c r="L81" s="187" t="n"/>
      <c r="M81" s="187" t="n"/>
      <c r="N81" s="187" t="n"/>
      <c r="O81" s="187" t="n"/>
    </row>
    <row r="82" ht="22" customHeight="1">
      <c r="A82" s="184" t="n"/>
      <c r="B82" s="184" t="n"/>
      <c r="C82" s="184" t="n"/>
      <c r="D82" s="184" t="n"/>
      <c r="E82" s="184" t="n"/>
      <c r="F82" s="184" t="n"/>
      <c r="G82" s="184" t="n"/>
      <c r="H82" s="184" t="n"/>
      <c r="I82" s="184" t="n"/>
      <c r="J82" s="184" t="n"/>
      <c r="K82" s="184" t="n"/>
      <c r="L82" s="184" t="n"/>
      <c r="M82" s="184" t="n"/>
      <c r="N82" s="184" t="n"/>
      <c r="O82" s="184" t="n"/>
    </row>
    <row r="83" ht="22" customHeight="1">
      <c r="A83" s="187" t="n"/>
      <c r="B83" s="187" t="n"/>
      <c r="C83" s="187" t="n"/>
      <c r="D83" s="187" t="n"/>
      <c r="E83" s="187" t="n"/>
      <c r="F83" s="187" t="n"/>
      <c r="G83" s="187" t="n"/>
      <c r="H83" s="187" t="n"/>
      <c r="I83" s="187" t="n"/>
      <c r="J83" s="187" t="n"/>
      <c r="K83" s="187" t="n"/>
      <c r="L83" s="187" t="n"/>
      <c r="M83" s="187" t="n"/>
      <c r="N83" s="187" t="n"/>
      <c r="O83" s="187" t="n"/>
    </row>
    <row r="84" ht="22" customHeight="1">
      <c r="A84" s="184" t="n"/>
      <c r="B84" s="184" t="n"/>
      <c r="C84" s="184" t="n"/>
      <c r="D84" s="184" t="n"/>
      <c r="E84" s="184" t="n"/>
      <c r="F84" s="184" t="n"/>
      <c r="G84" s="184" t="n"/>
      <c r="H84" s="184" t="n"/>
      <c r="I84" s="184" t="n"/>
      <c r="J84" s="184" t="n"/>
      <c r="K84" s="184" t="n"/>
      <c r="L84" s="184" t="n"/>
      <c r="M84" s="184" t="n"/>
      <c r="N84" s="184" t="n"/>
      <c r="O84" s="184" t="n"/>
    </row>
    <row r="85" ht="22" customHeight="1">
      <c r="A85" s="187" t="n"/>
      <c r="B85" s="187" t="n"/>
      <c r="C85" s="187" t="n"/>
      <c r="D85" s="187" t="n"/>
      <c r="E85" s="187" t="n"/>
      <c r="F85" s="187" t="n"/>
      <c r="G85" s="187" t="n"/>
      <c r="H85" s="187" t="n"/>
      <c r="I85" s="187" t="n"/>
      <c r="J85" s="187" t="n"/>
      <c r="K85" s="187" t="n"/>
      <c r="L85" s="187" t="n"/>
      <c r="M85" s="187" t="n"/>
      <c r="N85" s="187" t="n"/>
      <c r="O85" s="187" t="n"/>
    </row>
    <row r="86" ht="22" customHeight="1">
      <c r="A86" s="184" t="n"/>
      <c r="B86" s="184" t="n"/>
      <c r="C86" s="184" t="n"/>
      <c r="D86" s="184" t="n"/>
      <c r="E86" s="184" t="n"/>
      <c r="F86" s="184" t="n"/>
      <c r="G86" s="184" t="n"/>
      <c r="H86" s="184" t="n"/>
      <c r="I86" s="184" t="n"/>
      <c r="J86" s="184" t="n"/>
      <c r="K86" s="184" t="n"/>
      <c r="L86" s="184" t="n"/>
      <c r="M86" s="184" t="n"/>
      <c r="N86" s="184" t="n"/>
      <c r="O86" s="184" t="n"/>
    </row>
    <row r="87" ht="22" customHeight="1">
      <c r="A87" s="187" t="n"/>
      <c r="B87" s="187" t="n"/>
      <c r="C87" s="187" t="n"/>
      <c r="D87" s="187" t="n"/>
      <c r="E87" s="187" t="n"/>
      <c r="F87" s="187" t="n"/>
      <c r="G87" s="187" t="n"/>
      <c r="H87" s="187" t="n"/>
      <c r="I87" s="187" t="n"/>
      <c r="J87" s="187" t="n"/>
      <c r="K87" s="187" t="n"/>
      <c r="L87" s="187" t="n"/>
      <c r="M87" s="187" t="n"/>
      <c r="N87" s="187" t="n"/>
      <c r="O87" s="187" t="n"/>
    </row>
    <row r="88" ht="22" customHeight="1">
      <c r="A88" s="184" t="n"/>
      <c r="B88" s="184" t="n"/>
      <c r="C88" s="184" t="n"/>
      <c r="D88" s="184" t="n"/>
      <c r="E88" s="184" t="n"/>
      <c r="F88" s="184" t="n"/>
      <c r="G88" s="184" t="n"/>
      <c r="H88" s="184" t="n"/>
      <c r="I88" s="184" t="n"/>
      <c r="J88" s="184" t="n"/>
      <c r="K88" s="184" t="n"/>
      <c r="L88" s="184" t="n"/>
      <c r="M88" s="184" t="n"/>
      <c r="N88" s="184" t="n"/>
      <c r="O88" s="184" t="n"/>
    </row>
    <row r="89" ht="22" customHeight="1">
      <c r="A89" s="187" t="n"/>
      <c r="B89" s="187" t="n"/>
      <c r="C89" s="187" t="n"/>
      <c r="D89" s="187" t="n"/>
      <c r="E89" s="187" t="n"/>
      <c r="F89" s="187" t="n"/>
      <c r="G89" s="187" t="n"/>
      <c r="H89" s="187" t="n"/>
      <c r="I89" s="187" t="n"/>
      <c r="J89" s="187" t="n"/>
      <c r="K89" s="187" t="n"/>
      <c r="L89" s="187" t="n"/>
      <c r="M89" s="187" t="n"/>
      <c r="N89" s="187" t="n"/>
      <c r="O89" s="187" t="n"/>
    </row>
    <row r="90" ht="22" customHeight="1">
      <c r="A90" s="184" t="n"/>
      <c r="B90" s="184" t="n"/>
      <c r="C90" s="184" t="n"/>
      <c r="D90" s="184" t="n"/>
      <c r="E90" s="184" t="n"/>
      <c r="F90" s="184" t="n"/>
      <c r="G90" s="184" t="n"/>
      <c r="H90" s="184" t="n"/>
      <c r="I90" s="184" t="n"/>
      <c r="J90" s="184" t="n"/>
      <c r="K90" s="184" t="n"/>
      <c r="L90" s="184" t="n"/>
      <c r="M90" s="184" t="n"/>
      <c r="N90" s="184" t="n"/>
      <c r="O90" s="184" t="n"/>
    </row>
    <row r="91" ht="22" customHeight="1">
      <c r="A91" s="187" t="n"/>
      <c r="B91" s="187" t="n"/>
      <c r="C91" s="187" t="n"/>
      <c r="D91" s="187" t="n"/>
      <c r="E91" s="187" t="n"/>
      <c r="F91" s="187" t="n"/>
      <c r="G91" s="187" t="n"/>
      <c r="H91" s="187" t="n"/>
      <c r="I91" s="187" t="n"/>
      <c r="J91" s="187" t="n"/>
      <c r="K91" s="187" t="n"/>
      <c r="L91" s="187" t="n"/>
      <c r="M91" s="187" t="n"/>
      <c r="N91" s="187" t="n"/>
      <c r="O91" s="187" t="n"/>
    </row>
    <row r="92" ht="22" customHeight="1">
      <c r="A92" s="184" t="n"/>
      <c r="B92" s="184" t="n"/>
      <c r="C92" s="184" t="n"/>
      <c r="D92" s="184" t="n"/>
      <c r="E92" s="184" t="n"/>
      <c r="F92" s="184" t="n"/>
      <c r="G92" s="184" t="n"/>
      <c r="H92" s="184" t="n"/>
      <c r="I92" s="184" t="n"/>
      <c r="J92" s="184" t="n"/>
      <c r="K92" s="184" t="n"/>
      <c r="L92" s="184" t="n"/>
      <c r="M92" s="184" t="n"/>
      <c r="N92" s="184" t="n"/>
      <c r="O92" s="184" t="n"/>
    </row>
    <row r="93" ht="22" customHeight="1">
      <c r="A93" s="187" t="n"/>
      <c r="B93" s="187" t="n"/>
      <c r="C93" s="187" t="n"/>
      <c r="D93" s="187" t="n"/>
      <c r="E93" s="187" t="n"/>
      <c r="F93" s="187" t="n"/>
      <c r="G93" s="187" t="n"/>
      <c r="H93" s="187" t="n"/>
      <c r="I93" s="187" t="n"/>
      <c r="J93" s="187" t="n"/>
      <c r="K93" s="187" t="n"/>
      <c r="L93" s="187" t="n"/>
      <c r="M93" s="187" t="n"/>
      <c r="N93" s="187" t="n"/>
      <c r="O93" s="187" t="n"/>
    </row>
    <row r="94" ht="22" customHeight="1">
      <c r="A94" s="184" t="n"/>
      <c r="B94" s="184" t="n"/>
      <c r="C94" s="184" t="n"/>
      <c r="D94" s="184" t="n"/>
      <c r="E94" s="184" t="n"/>
      <c r="F94" s="184" t="n"/>
      <c r="G94" s="184" t="n"/>
      <c r="H94" s="184" t="n"/>
      <c r="I94" s="184" t="n"/>
      <c r="J94" s="184" t="n"/>
      <c r="K94" s="184" t="n"/>
      <c r="L94" s="184" t="n"/>
      <c r="M94" s="184" t="n"/>
      <c r="N94" s="184" t="n"/>
      <c r="O94" s="184" t="n"/>
    </row>
    <row r="95" ht="22" customHeight="1">
      <c r="A95" s="187" t="n"/>
      <c r="B95" s="187" t="n"/>
      <c r="C95" s="187" t="n"/>
      <c r="D95" s="187" t="n"/>
      <c r="E95" s="187" t="n"/>
      <c r="F95" s="187" t="n"/>
      <c r="G95" s="187" t="n"/>
      <c r="H95" s="187" t="n"/>
      <c r="I95" s="187" t="n"/>
      <c r="J95" s="187" t="n"/>
      <c r="K95" s="187" t="n"/>
      <c r="L95" s="187" t="n"/>
      <c r="M95" s="187" t="n"/>
      <c r="N95" s="187" t="n"/>
      <c r="O95" s="187" t="n"/>
    </row>
    <row r="96" ht="22" customHeight="1">
      <c r="A96" s="184" t="n"/>
      <c r="B96" s="184" t="n"/>
      <c r="C96" s="184" t="n"/>
      <c r="D96" s="184" t="n"/>
      <c r="E96" s="184" t="n"/>
      <c r="F96" s="184" t="n"/>
      <c r="G96" s="184" t="n"/>
      <c r="H96" s="184" t="n"/>
      <c r="I96" s="184" t="n"/>
      <c r="J96" s="184" t="n"/>
      <c r="K96" s="184" t="n"/>
      <c r="L96" s="184" t="n"/>
      <c r="M96" s="184" t="n"/>
      <c r="N96" s="184" t="n"/>
      <c r="O96" s="184" t="n"/>
    </row>
    <row r="97" ht="22" customHeight="1">
      <c r="A97" s="187" t="n"/>
      <c r="B97" s="187" t="n"/>
      <c r="C97" s="187" t="n"/>
      <c r="D97" s="187" t="n"/>
      <c r="E97" s="187" t="n"/>
      <c r="F97" s="187" t="n"/>
      <c r="G97" s="187" t="n"/>
      <c r="H97" s="187" t="n"/>
      <c r="I97" s="187" t="n"/>
      <c r="J97" s="187" t="n"/>
      <c r="K97" s="187" t="n"/>
      <c r="L97" s="187" t="n"/>
      <c r="M97" s="187" t="n"/>
      <c r="N97" s="187" t="n"/>
      <c r="O97" s="187" t="n"/>
    </row>
    <row r="98" ht="22" customHeight="1">
      <c r="A98" s="184" t="n"/>
      <c r="B98" s="184" t="n"/>
      <c r="C98" s="184" t="n"/>
      <c r="D98" s="184" t="n"/>
      <c r="E98" s="184" t="n"/>
      <c r="F98" s="184" t="n"/>
      <c r="G98" s="184" t="n"/>
      <c r="H98" s="184" t="n"/>
      <c r="I98" s="184" t="n"/>
      <c r="J98" s="184" t="n"/>
      <c r="K98" s="184" t="n"/>
      <c r="L98" s="184" t="n"/>
      <c r="M98" s="184" t="n"/>
      <c r="N98" s="184" t="n"/>
      <c r="O98" s="184" t="n"/>
    </row>
    <row r="99" ht="22" customHeight="1">
      <c r="A99" s="187" t="n"/>
      <c r="B99" s="187" t="n"/>
      <c r="C99" s="187" t="n"/>
      <c r="D99" s="187" t="n"/>
      <c r="E99" s="187" t="n"/>
      <c r="F99" s="187" t="n"/>
      <c r="G99" s="187" t="n"/>
      <c r="H99" s="187" t="n"/>
      <c r="I99" s="187" t="n"/>
      <c r="J99" s="187" t="n"/>
      <c r="K99" s="187" t="n"/>
      <c r="L99" s="187" t="n"/>
      <c r="M99" s="187" t="n"/>
      <c r="N99" s="187" t="n"/>
      <c r="O99" s="187" t="n"/>
    </row>
    <row r="100" ht="22" customHeight="1">
      <c r="A100" s="184" t="n"/>
      <c r="B100" s="184" t="n"/>
      <c r="C100" s="184" t="n"/>
      <c r="D100" s="184" t="n"/>
      <c r="E100" s="184" t="n"/>
      <c r="F100" s="184" t="n"/>
      <c r="G100" s="184" t="n"/>
      <c r="H100" s="184" t="n"/>
      <c r="I100" s="184" t="n"/>
      <c r="J100" s="184" t="n"/>
      <c r="K100" s="184" t="n"/>
      <c r="L100" s="184" t="n"/>
      <c r="M100" s="184" t="n"/>
      <c r="N100" s="184" t="n"/>
      <c r="O100" s="184" t="n"/>
    </row>
    <row r="101" ht="22" customHeight="1">
      <c r="A101" s="187" t="n"/>
      <c r="B101" s="187" t="n"/>
      <c r="C101" s="187" t="n"/>
      <c r="D101" s="187" t="n"/>
      <c r="E101" s="187" t="n"/>
      <c r="F101" s="187" t="n"/>
      <c r="G101" s="187" t="n"/>
      <c r="H101" s="187" t="n"/>
      <c r="I101" s="187" t="n"/>
      <c r="J101" s="187" t="n"/>
      <c r="K101" s="187" t="n"/>
      <c r="L101" s="187" t="n"/>
      <c r="M101" s="187" t="n"/>
      <c r="N101" s="187" t="n"/>
      <c r="O101" s="187" t="n"/>
    </row>
    <row r="102" ht="22" customHeight="1">
      <c r="A102" s="184" t="n"/>
      <c r="B102" s="184" t="n"/>
      <c r="C102" s="184" t="n"/>
      <c r="D102" s="184" t="n"/>
      <c r="E102" s="184" t="n"/>
      <c r="F102" s="184" t="n"/>
      <c r="G102" s="184" t="n"/>
      <c r="H102" s="184" t="n"/>
      <c r="I102" s="184" t="n"/>
      <c r="J102" s="184" t="n"/>
      <c r="K102" s="184" t="n"/>
      <c r="L102" s="184" t="n"/>
      <c r="M102" s="184" t="n"/>
      <c r="N102" s="184" t="n"/>
      <c r="O102" s="184" t="n"/>
    </row>
    <row r="103" ht="22" customHeight="1">
      <c r="A103" s="187" t="n"/>
      <c r="B103" s="187" t="n"/>
      <c r="C103" s="187" t="n"/>
      <c r="D103" s="187" t="n"/>
      <c r="E103" s="187" t="n"/>
      <c r="F103" s="187" t="n"/>
      <c r="G103" s="187" t="n"/>
      <c r="H103" s="187" t="n"/>
      <c r="I103" s="187" t="n"/>
      <c r="J103" s="187" t="n"/>
      <c r="K103" s="187" t="n"/>
      <c r="L103" s="187" t="n"/>
      <c r="M103" s="187" t="n"/>
      <c r="N103" s="187" t="n"/>
      <c r="O103" s="187" t="n"/>
    </row>
    <row r="104" ht="22" customHeight="1">
      <c r="A104" s="184" t="n"/>
      <c r="B104" s="184" t="n"/>
      <c r="C104" s="184" t="n"/>
      <c r="D104" s="184" t="n"/>
      <c r="E104" s="184" t="n"/>
      <c r="F104" s="184" t="n"/>
      <c r="G104" s="184" t="n"/>
      <c r="H104" s="184" t="n"/>
      <c r="I104" s="184" t="n"/>
      <c r="J104" s="184" t="n"/>
      <c r="K104" s="184" t="n"/>
      <c r="L104" s="184" t="n"/>
      <c r="M104" s="184" t="n"/>
      <c r="N104" s="184" t="n"/>
      <c r="O104" s="184" t="n"/>
    </row>
    <row r="105" ht="22" customHeight="1">
      <c r="A105" s="187" t="n"/>
      <c r="B105" s="187" t="n"/>
      <c r="C105" s="187" t="n"/>
      <c r="D105" s="187" t="n"/>
      <c r="E105" s="187" t="n"/>
      <c r="F105" s="187" t="n"/>
      <c r="G105" s="187" t="n"/>
      <c r="H105" s="187" t="n"/>
      <c r="I105" s="187" t="n"/>
      <c r="J105" s="187" t="n"/>
      <c r="K105" s="187" t="n"/>
      <c r="L105" s="187" t="n"/>
      <c r="M105" s="187" t="n"/>
      <c r="N105" s="187" t="n"/>
      <c r="O105" s="187" t="n"/>
    </row>
    <row r="106" ht="22" customHeight="1">
      <c r="A106" s="184" t="n"/>
      <c r="B106" s="184" t="n"/>
      <c r="C106" s="184" t="n"/>
      <c r="D106" s="184" t="n"/>
      <c r="E106" s="184" t="n"/>
      <c r="F106" s="184" t="n"/>
      <c r="G106" s="184" t="n"/>
      <c r="H106" s="184" t="n"/>
      <c r="I106" s="184" t="n"/>
      <c r="J106" s="184" t="n"/>
      <c r="K106" s="184" t="n"/>
      <c r="L106" s="184" t="n"/>
      <c r="M106" s="184" t="n"/>
      <c r="N106" s="184" t="n"/>
      <c r="O106" s="184" t="n"/>
    </row>
    <row r="107" ht="22" customHeight="1">
      <c r="A107" s="187" t="n"/>
      <c r="B107" s="187" t="n"/>
      <c r="C107" s="187" t="n"/>
      <c r="D107" s="187" t="n"/>
      <c r="E107" s="187" t="n"/>
      <c r="F107" s="187" t="n"/>
      <c r="G107" s="187" t="n"/>
      <c r="H107" s="187" t="n"/>
      <c r="I107" s="187" t="n"/>
      <c r="J107" s="187" t="n"/>
      <c r="K107" s="187" t="n"/>
      <c r="L107" s="187" t="n"/>
      <c r="M107" s="187" t="n"/>
      <c r="N107" s="187" t="n"/>
      <c r="O107" s="187" t="n"/>
    </row>
    <row r="108" ht="22" customHeight="1">
      <c r="A108" s="184" t="n"/>
      <c r="B108" s="184" t="n"/>
      <c r="C108" s="184" t="n"/>
      <c r="D108" s="184" t="n"/>
      <c r="E108" s="184" t="n"/>
      <c r="F108" s="184" t="n"/>
      <c r="G108" s="184" t="n"/>
      <c r="H108" s="184" t="n"/>
      <c r="I108" s="184" t="n"/>
      <c r="J108" s="184" t="n"/>
      <c r="K108" s="184" t="n"/>
      <c r="L108" s="184" t="n"/>
      <c r="M108" s="184" t="n"/>
      <c r="N108" s="184" t="n"/>
      <c r="O108" s="184" t="n"/>
    </row>
    <row r="109" ht="22" customHeight="1">
      <c r="A109" s="187" t="n"/>
      <c r="B109" s="187" t="n"/>
      <c r="C109" s="187" t="n"/>
      <c r="D109" s="187" t="n"/>
      <c r="E109" s="187" t="n"/>
      <c r="F109" s="187" t="n"/>
      <c r="G109" s="187" t="n"/>
      <c r="H109" s="187" t="n"/>
      <c r="I109" s="187" t="n"/>
      <c r="J109" s="187" t="n"/>
      <c r="K109" s="187" t="n"/>
      <c r="L109" s="187" t="n"/>
      <c r="M109" s="187" t="n"/>
      <c r="N109" s="187" t="n"/>
      <c r="O109" s="187" t="n"/>
    </row>
    <row r="110" ht="22" customHeight="1">
      <c r="A110" s="184" t="n"/>
      <c r="B110" s="184" t="n"/>
      <c r="C110" s="184" t="n"/>
      <c r="D110" s="184" t="n"/>
      <c r="E110" s="184" t="n"/>
      <c r="F110" s="184" t="n"/>
      <c r="G110" s="184" t="n"/>
      <c r="H110" s="184" t="n"/>
      <c r="I110" s="184" t="n"/>
      <c r="J110" s="184" t="n"/>
      <c r="K110" s="184" t="n"/>
      <c r="L110" s="184" t="n"/>
      <c r="M110" s="184" t="n"/>
      <c r="N110" s="184" t="n"/>
      <c r="O110" s="184" t="n"/>
    </row>
    <row r="111" ht="22" customHeight="1">
      <c r="A111" s="187" t="n"/>
      <c r="B111" s="187" t="n"/>
      <c r="C111" s="187" t="n"/>
      <c r="D111" s="187" t="n"/>
      <c r="E111" s="187" t="n"/>
      <c r="F111" s="187" t="n"/>
      <c r="G111" s="187" t="n"/>
      <c r="H111" s="187" t="n"/>
      <c r="I111" s="187" t="n"/>
      <c r="J111" s="187" t="n"/>
      <c r="K111" s="187" t="n"/>
      <c r="L111" s="187" t="n"/>
      <c r="M111" s="187" t="n"/>
      <c r="N111" s="187" t="n"/>
      <c r="O111" s="187" t="n"/>
    </row>
    <row r="112" ht="22" customHeight="1">
      <c r="A112" s="184" t="n"/>
      <c r="B112" s="184" t="n"/>
      <c r="C112" s="184" t="n"/>
      <c r="D112" s="184" t="n"/>
      <c r="E112" s="184" t="n"/>
      <c r="F112" s="184" t="n"/>
      <c r="G112" s="184" t="n"/>
      <c r="H112" s="184" t="n"/>
      <c r="I112" s="184" t="n"/>
      <c r="J112" s="184" t="n"/>
      <c r="K112" s="184" t="n"/>
      <c r="L112" s="184" t="n"/>
      <c r="M112" s="184" t="n"/>
      <c r="N112" s="184" t="n"/>
      <c r="O112" s="184" t="n"/>
    </row>
  </sheetData>
  <mergeCells count="25">
    <mergeCell ref="A5:P5"/>
    <mergeCell ref="A8:D8"/>
    <mergeCell ref="M8:P8"/>
    <mergeCell ref="I8:L8"/>
    <mergeCell ref="A4:P4"/>
    <mergeCell ref="E7:H7"/>
    <mergeCell ref="I10:L10"/>
    <mergeCell ref="A10:D10"/>
    <mergeCell ref="A9:D9"/>
    <mergeCell ref="I9:L9"/>
    <mergeCell ref="I6:L6"/>
    <mergeCell ref="M9:P9"/>
    <mergeCell ref="A6:D6"/>
    <mergeCell ref="E8:H8"/>
    <mergeCell ref="A1:P1"/>
    <mergeCell ref="A7:D7"/>
    <mergeCell ref="I7:L7"/>
    <mergeCell ref="M10:P10"/>
    <mergeCell ref="E10:H10"/>
    <mergeCell ref="E9:H9"/>
    <mergeCell ref="M7:P7"/>
    <mergeCell ref="E6:H6"/>
    <mergeCell ref="M6:P6"/>
    <mergeCell ref="A3:P3"/>
    <mergeCell ref="A2:P2"/>
  </mergeCells>
  <conditionalFormatting sqref="E13:E5000">
    <cfRule type="cellIs" priority="1" operator="equal" dxfId="1">
      <formula>"Yes"</formula>
    </cfRule>
  </conditionalFormatting>
  <conditionalFormatting sqref="C13:C5000">
    <cfRule type="cellIs" priority="2" operator="equal" dxfId="9">
      <formula>"Full Dual"</formula>
    </cfRule>
  </conditionalFormatting>
  <dataValidations count="5">
    <dataValidation sqref="C13:C5000" showDropDown="0" showInputMessage="0" showErrorMessage="0" allowBlank="1" type="list">
      <formula1>"Full Dual,Partial Dual,QMB Only,SLMB Only,QI,QDWI,Medicaid Only,None"</formula1>
    </dataValidation>
    <dataValidation sqref="D13:D5000" showDropDown="0" showInputMessage="0" showErrorMessage="0" allowBlank="1" type="list">
      <formula1>"QMB,SLMB,QI,QDWI,None"</formula1>
    </dataValidation>
    <dataValidation sqref="E13:F5012" showDropDown="0" showInputMessage="0" showErrorMessage="0" allowBlank="1" type="list">
      <formula1>"Yes,No,Verify"</formula1>
    </dataValidation>
    <dataValidation sqref="H13:H5000" showDropDown="0" showInputMessage="0" showErrorMessage="0" allowBlank="1" type="list">
      <formula1>"Level 1 (Full),Level 2,Level 3,Level 4,Not Eligible"</formula1>
    </dataValidation>
    <dataValidation sqref="K13:L5012" showDropDown="0" showInputMessage="0" showErrorMessage="0" allowBlank="1" type="list">
      <formula1>"Yes,No,Pending"</formula1>
    </dataValidation>
  </dataValidations>
  <pageMargins left="0.75" right="0.75" top="1" bottom="1" header="0.5" footer="0.5"/>
</worksheet>
</file>

<file path=xl/worksheets/sheet8.xml><?xml version="1.0" encoding="utf-8"?>
<worksheet xmlns="http://schemas.openxmlformats.org/spreadsheetml/2006/main">
  <sheetPr>
    <tabColor rgb="001D4ED8"/>
    <outlinePr summaryBelow="1" summaryRight="1"/>
    <pageSetUpPr/>
  </sheetPr>
  <dimension ref="A1:X209"/>
  <sheetViews>
    <sheetView showGridLines="0" workbookViewId="0">
      <pane ySplit="6" topLeftCell="A7" activePane="bottomLeft" state="frozen"/>
      <selection pane="bottomLeft" activeCell="A1" sqref="A1"/>
    </sheetView>
  </sheetViews>
  <sheetFormatPr baseColWidth="8" defaultRowHeight="15"/>
  <cols>
    <col width="10" customWidth="1" min="1" max="1"/>
    <col width="20" customWidth="1" min="2" max="2"/>
    <col width="13" customWidth="1" min="3" max="3"/>
    <col width="14" customWidth="1" min="4" max="4"/>
    <col width="16" customWidth="1" min="5" max="5"/>
    <col width="16" customWidth="1" min="6" max="6"/>
    <col width="16" customWidth="1" min="7" max="7"/>
    <col width="14" customWidth="1" min="8" max="8"/>
    <col width="14" customWidth="1" min="9" max="9"/>
    <col width="14" customWidth="1" min="10" max="10"/>
    <col width="18" customWidth="1" min="11" max="11"/>
    <col width="12" customWidth="1" min="12" max="12"/>
    <col width="11" customWidth="1" min="13" max="13"/>
    <col width="18" customWidth="1" min="14" max="14"/>
    <col width="20" customWidth="1" min="15" max="15"/>
    <col width="22" customWidth="1" min="16" max="16"/>
  </cols>
  <sheetData>
    <row r="1" ht="6" customHeight="1">
      <c r="A1" s="1" t="n"/>
    </row>
    <row r="2" ht="38" customHeight="1">
      <c r="A2" s="209" t="inlineStr">
        <is>
          <t>RETENTION HUB</t>
        </is>
      </c>
      <c r="X2" s="48">
        <f>COUNTIFS(J8:J5000,"&lt;="&amp;TODAY()+30,J8:J5000,"&gt;="&amp;TODAY())</f>
        <v/>
      </c>
    </row>
    <row r="3" ht="20" customHeight="1">
      <c r="A3" s="210" t="inlineStr">
        <is>
          <t>Birthday touches · Annual reviews · AEP/OEP contacts · Prescription reviews</t>
        </is>
      </c>
      <c r="X3" s="48">
        <f>COUNTIF(E8:E5000,"🎂 This Month!")</f>
        <v/>
      </c>
    </row>
    <row r="4" ht="8" customHeight="1">
      <c r="A4" s="1" t="n"/>
    </row>
    <row r="5" ht="8" customHeight="1"/>
    <row r="6" ht="18" customHeight="1">
      <c r="A6" s="115" t="inlineStr">
        <is>
          <t>🎂 BIRTHDAYS THIS MONTH</t>
        </is>
      </c>
      <c r="D6" s="171" t="inlineStr">
        <is>
          <t>📋 REVIEWS DUE ≤30 DAYS</t>
        </is>
      </c>
      <c r="G6" s="174" t="inlineStr">
        <is>
          <t>📞 OEP CONTACTS NEEDED</t>
        </is>
      </c>
      <c r="J6" s="175" t="inlineStr">
        <is>
          <t>📋 AEP CONTACTS NEEDED</t>
        </is>
      </c>
    </row>
    <row r="7" ht="34" customHeight="1">
      <c r="A7" s="116">
        <f>X3</f>
        <v/>
      </c>
      <c r="D7" s="117">
        <f>X2</f>
        <v/>
      </c>
      <c r="G7" s="118">
        <f>COUNTIF(H8:H5000,"No")</f>
        <v/>
      </c>
      <c r="J7" s="119">
        <f>COUNTIF(I8:I5000,"No")</f>
        <v/>
      </c>
    </row>
    <row r="9" ht="26" customHeight="1">
      <c r="A9" s="120" t="inlineStr">
        <is>
          <t>Client ID</t>
        </is>
      </c>
      <c r="B9" s="120" t="inlineStr">
        <is>
          <t>Client Name</t>
        </is>
      </c>
      <c r="C9" s="120" t="inlineStr">
        <is>
          <t>Date of Birth</t>
        </is>
      </c>
      <c r="D9" s="120" t="inlineStr">
        <is>
          <t>Birthday Month</t>
        </is>
      </c>
      <c r="E9" s="120" t="inlineStr">
        <is>
          <t>Birthday Alert</t>
        </is>
      </c>
      <c r="F9" s="120" t="inlineStr">
        <is>
          <t>Annual Review Date</t>
        </is>
      </c>
      <c r="G9" s="120" t="inlineStr">
        <is>
          <t>Review Status</t>
        </is>
      </c>
      <c r="H9" s="120" t="inlineStr">
        <is>
          <t>OEP Contacted?</t>
        </is>
      </c>
      <c r="I9" s="120" t="inlineStr">
        <is>
          <t>AEP Contacted?</t>
        </is>
      </c>
      <c r="J9" s="120" t="inlineStr">
        <is>
          <t>Next Touch Date</t>
        </is>
      </c>
      <c r="K9" s="120" t="inlineStr">
        <is>
          <t>Touch Type</t>
        </is>
      </c>
      <c r="L9" s="120" t="inlineStr">
        <is>
          <t>Method</t>
        </is>
      </c>
      <c r="M9" s="120" t="inlineStr">
        <is>
          <t>Contacted?</t>
        </is>
      </c>
      <c r="N9" s="120" t="inlineStr">
        <is>
          <t>Outcome</t>
        </is>
      </c>
      <c r="O9" s="120" t="inlineStr">
        <is>
          <t>Next Action</t>
        </is>
      </c>
      <c r="P9" s="120" t="inlineStr">
        <is>
          <t>Notes</t>
        </is>
      </c>
    </row>
    <row r="10" ht="22" customHeight="1">
      <c r="A10" s="184" t="n"/>
      <c r="B10" s="184" t="n"/>
      <c r="C10" s="184" t="n"/>
      <c r="D10" s="202">
        <f>IF(C10="","",TEXT(C10,"MMMM"))</f>
        <v/>
      </c>
      <c r="E10" s="202">
        <f>IF(C10="","",IF(MONTH(C10)=MONTH(TODAY()),"🎂 This Month!",IF(MONTH(C10)=MONTH(TODAY()+30),"⚠️ Next Month","")))</f>
        <v/>
      </c>
      <c r="F10" s="184" t="n"/>
      <c r="G10" s="202">
        <f>IF(F10="","",IF(TODAY()&gt;F10+365,"⚠️ Overdue",IF(F10-TODAY()&lt;=30,"📋 Due Soon","✅ OK")))</f>
        <v/>
      </c>
      <c r="H10" s="184" t="n"/>
      <c r="I10" s="184" t="n"/>
      <c r="J10" s="184" t="n"/>
      <c r="K10" s="184" t="n"/>
      <c r="L10" s="184" t="n"/>
      <c r="M10" s="184" t="n"/>
      <c r="N10" s="184" t="n"/>
      <c r="O10" s="184" t="n"/>
      <c r="P10" s="184" t="n"/>
    </row>
    <row r="11" ht="22" customHeight="1">
      <c r="A11" s="187" t="n"/>
      <c r="B11" s="187" t="n"/>
      <c r="C11" s="187" t="n"/>
      <c r="D11" s="202">
        <f>IF(C11="","",TEXT(C11,"MMMM"))</f>
        <v/>
      </c>
      <c r="E11" s="202">
        <f>IF(C11="","",IF(MONTH(C11)=MONTH(TODAY()),"🎂 This Month!",IF(MONTH(C11)=MONTH(TODAY()+30),"⚠️ Next Month","")))</f>
        <v/>
      </c>
      <c r="F11" s="187" t="n"/>
      <c r="G11" s="202">
        <f>IF(F11="","",IF(TODAY()&gt;F11+365,"⚠️ Overdue",IF(F11-TODAY()&lt;=30,"📋 Due Soon","✅ OK")))</f>
        <v/>
      </c>
      <c r="H11" s="187" t="n"/>
      <c r="I11" s="187" t="n"/>
      <c r="J11" s="187" t="n"/>
      <c r="K11" s="187" t="n"/>
      <c r="L11" s="187" t="n"/>
      <c r="M11" s="187" t="n"/>
      <c r="N11" s="187" t="n"/>
      <c r="O11" s="187" t="n"/>
      <c r="P11" s="187" t="n"/>
    </row>
    <row r="12" ht="22" customHeight="1">
      <c r="A12" s="184" t="n"/>
      <c r="B12" s="184" t="n"/>
      <c r="C12" s="184" t="n"/>
      <c r="D12" s="202">
        <f>IF(C12="","",TEXT(C12,"MMMM"))</f>
        <v/>
      </c>
      <c r="E12" s="202">
        <f>IF(C12="","",IF(MONTH(C12)=MONTH(TODAY()),"🎂 This Month!",IF(MONTH(C12)=MONTH(TODAY()+30),"⚠️ Next Month","")))</f>
        <v/>
      </c>
      <c r="F12" s="184" t="n"/>
      <c r="G12" s="202">
        <f>IF(F12="","",IF(TODAY()&gt;F12+365,"⚠️ Overdue",IF(F12-TODAY()&lt;=30,"📋 Due Soon","✅ OK")))</f>
        <v/>
      </c>
      <c r="H12" s="184" t="n"/>
      <c r="I12" s="184" t="n"/>
      <c r="J12" s="184" t="n"/>
      <c r="K12" s="184" t="n"/>
      <c r="L12" s="184" t="n"/>
      <c r="M12" s="184" t="n"/>
      <c r="N12" s="184" t="n"/>
      <c r="O12" s="184" t="n"/>
      <c r="P12" s="184" t="n"/>
    </row>
    <row r="13" ht="22" customHeight="1">
      <c r="A13" s="187" t="n"/>
      <c r="B13" s="187" t="n"/>
      <c r="C13" s="187" t="n"/>
      <c r="D13" s="202">
        <f>IF(C13="","",TEXT(C13,"MMMM"))</f>
        <v/>
      </c>
      <c r="E13" s="202">
        <f>IF(C13="","",IF(MONTH(C13)=MONTH(TODAY()),"🎂 This Month!",IF(MONTH(C13)=MONTH(TODAY()+30),"⚠️ Next Month","")))</f>
        <v/>
      </c>
      <c r="F13" s="187" t="n"/>
      <c r="G13" s="202">
        <f>IF(F13="","",IF(TODAY()&gt;F13+365,"⚠️ Overdue",IF(F13-TODAY()&lt;=30,"📋 Due Soon","✅ OK")))</f>
        <v/>
      </c>
      <c r="H13" s="187" t="n"/>
      <c r="I13" s="187" t="n"/>
      <c r="J13" s="187" t="n"/>
      <c r="K13" s="187" t="n"/>
      <c r="L13" s="187" t="n"/>
      <c r="M13" s="187" t="n"/>
      <c r="N13" s="187" t="n"/>
      <c r="O13" s="187" t="n"/>
      <c r="P13" s="187" t="n"/>
    </row>
    <row r="14" ht="22" customHeight="1">
      <c r="A14" s="184" t="n"/>
      <c r="B14" s="184" t="n"/>
      <c r="C14" s="184" t="n"/>
      <c r="D14" s="202">
        <f>IF(C14="","",TEXT(C14,"MMMM"))</f>
        <v/>
      </c>
      <c r="E14" s="202">
        <f>IF(C14="","",IF(MONTH(C14)=MONTH(TODAY()),"🎂 This Month!",IF(MONTH(C14)=MONTH(TODAY()+30),"⚠️ Next Month","")))</f>
        <v/>
      </c>
      <c r="F14" s="184" t="n"/>
      <c r="G14" s="202">
        <f>IF(F14="","",IF(TODAY()&gt;F14+365,"⚠️ Overdue",IF(F14-TODAY()&lt;=30,"📋 Due Soon","✅ OK")))</f>
        <v/>
      </c>
      <c r="H14" s="184" t="n"/>
      <c r="I14" s="184" t="n"/>
      <c r="J14" s="184" t="n"/>
      <c r="K14" s="184" t="n"/>
      <c r="L14" s="184" t="n"/>
      <c r="M14" s="184" t="n"/>
      <c r="N14" s="184" t="n"/>
      <c r="O14" s="184" t="n"/>
      <c r="P14" s="184" t="n"/>
    </row>
    <row r="15" ht="22" customHeight="1">
      <c r="A15" s="187" t="n"/>
      <c r="B15" s="187" t="n"/>
      <c r="C15" s="187" t="n"/>
      <c r="D15" s="202">
        <f>IF(C15="","",TEXT(C15,"MMMM"))</f>
        <v/>
      </c>
      <c r="E15" s="202">
        <f>IF(C15="","",IF(MONTH(C15)=MONTH(TODAY()),"🎂 This Month!",IF(MONTH(C15)=MONTH(TODAY()+30),"⚠️ Next Month","")))</f>
        <v/>
      </c>
      <c r="F15" s="187" t="n"/>
      <c r="G15" s="202">
        <f>IF(F15="","",IF(TODAY()&gt;F15+365,"⚠️ Overdue",IF(F15-TODAY()&lt;=30,"📋 Due Soon","✅ OK")))</f>
        <v/>
      </c>
      <c r="H15" s="187" t="n"/>
      <c r="I15" s="187" t="n"/>
      <c r="J15" s="187" t="n"/>
      <c r="K15" s="187" t="n"/>
      <c r="L15" s="187" t="n"/>
      <c r="M15" s="187" t="n"/>
      <c r="N15" s="187" t="n"/>
      <c r="O15" s="187" t="n"/>
      <c r="P15" s="187" t="n"/>
    </row>
    <row r="16" ht="22" customHeight="1">
      <c r="A16" s="184" t="n"/>
      <c r="B16" s="184" t="n"/>
      <c r="C16" s="184" t="n"/>
      <c r="D16" s="202">
        <f>IF(C16="","",TEXT(C16,"MMMM"))</f>
        <v/>
      </c>
      <c r="E16" s="202">
        <f>IF(C16="","",IF(MONTH(C16)=MONTH(TODAY()),"🎂 This Month!",IF(MONTH(C16)=MONTH(TODAY()+30),"⚠️ Next Month","")))</f>
        <v/>
      </c>
      <c r="F16" s="184" t="n"/>
      <c r="G16" s="202">
        <f>IF(F16="","",IF(TODAY()&gt;F16+365,"⚠️ Overdue",IF(F16-TODAY()&lt;=30,"📋 Due Soon","✅ OK")))</f>
        <v/>
      </c>
      <c r="H16" s="184" t="n"/>
      <c r="I16" s="184" t="n"/>
      <c r="J16" s="184" t="n"/>
      <c r="K16" s="184" t="n"/>
      <c r="L16" s="184" t="n"/>
      <c r="M16" s="184" t="n"/>
      <c r="N16" s="184" t="n"/>
      <c r="O16" s="184" t="n"/>
      <c r="P16" s="184" t="n"/>
    </row>
    <row r="17" ht="22" customHeight="1">
      <c r="A17" s="187" t="n"/>
      <c r="B17" s="187" t="n"/>
      <c r="C17" s="187" t="n"/>
      <c r="D17" s="202">
        <f>IF(C17="","",TEXT(C17,"MMMM"))</f>
        <v/>
      </c>
      <c r="E17" s="202">
        <f>IF(C17="","",IF(MONTH(C17)=MONTH(TODAY()),"🎂 This Month!",IF(MONTH(C17)=MONTH(TODAY()+30),"⚠️ Next Month","")))</f>
        <v/>
      </c>
      <c r="F17" s="187" t="n"/>
      <c r="G17" s="202">
        <f>IF(F17="","",IF(TODAY()&gt;F17+365,"⚠️ Overdue",IF(F17-TODAY()&lt;=30,"📋 Due Soon","✅ OK")))</f>
        <v/>
      </c>
      <c r="H17" s="187" t="n"/>
      <c r="I17" s="187" t="n"/>
      <c r="J17" s="187" t="n"/>
      <c r="K17" s="187" t="n"/>
      <c r="L17" s="187" t="n"/>
      <c r="M17" s="187" t="n"/>
      <c r="N17" s="187" t="n"/>
      <c r="O17" s="187" t="n"/>
      <c r="P17" s="187" t="n"/>
    </row>
    <row r="18" ht="22" customHeight="1">
      <c r="A18" s="184" t="n"/>
      <c r="B18" s="184" t="n"/>
      <c r="C18" s="184" t="n"/>
      <c r="D18" s="202">
        <f>IF(C18="","",TEXT(C18,"MMMM"))</f>
        <v/>
      </c>
      <c r="E18" s="202">
        <f>IF(C18="","",IF(MONTH(C18)=MONTH(TODAY()),"🎂 This Month!",IF(MONTH(C18)=MONTH(TODAY()+30),"⚠️ Next Month","")))</f>
        <v/>
      </c>
      <c r="F18" s="184" t="n"/>
      <c r="G18" s="202">
        <f>IF(F18="","",IF(TODAY()&gt;F18+365,"⚠️ Overdue",IF(F18-TODAY()&lt;=30,"📋 Due Soon","✅ OK")))</f>
        <v/>
      </c>
      <c r="H18" s="184" t="n"/>
      <c r="I18" s="184" t="n"/>
      <c r="J18" s="184" t="n"/>
      <c r="K18" s="184" t="n"/>
      <c r="L18" s="184" t="n"/>
      <c r="M18" s="184" t="n"/>
      <c r="N18" s="184" t="n"/>
      <c r="O18" s="184" t="n"/>
      <c r="P18" s="184" t="n"/>
    </row>
    <row r="19" ht="22" customHeight="1">
      <c r="A19" s="187" t="n"/>
      <c r="B19" s="187" t="n"/>
      <c r="C19" s="187" t="n"/>
      <c r="D19" s="202">
        <f>IF(C19="","",TEXT(C19,"MMMM"))</f>
        <v/>
      </c>
      <c r="E19" s="202">
        <f>IF(C19="","",IF(MONTH(C19)=MONTH(TODAY()),"🎂 This Month!",IF(MONTH(C19)=MONTH(TODAY()+30),"⚠️ Next Month","")))</f>
        <v/>
      </c>
      <c r="F19" s="187" t="n"/>
      <c r="G19" s="202">
        <f>IF(F19="","",IF(TODAY()&gt;F19+365,"⚠️ Overdue",IF(F19-TODAY()&lt;=30,"📋 Due Soon","✅ OK")))</f>
        <v/>
      </c>
      <c r="H19" s="187" t="n"/>
      <c r="I19" s="187" t="n"/>
      <c r="J19" s="187" t="n"/>
      <c r="K19" s="187" t="n"/>
      <c r="L19" s="187" t="n"/>
      <c r="M19" s="187" t="n"/>
      <c r="N19" s="187" t="n"/>
      <c r="O19" s="187" t="n"/>
      <c r="P19" s="187" t="n"/>
    </row>
    <row r="20" ht="22" customHeight="1">
      <c r="A20" s="184" t="n"/>
      <c r="B20" s="184" t="n"/>
      <c r="C20" s="184" t="n"/>
      <c r="D20" s="202">
        <f>IF(C20="","",TEXT(C20,"MMMM"))</f>
        <v/>
      </c>
      <c r="E20" s="202">
        <f>IF(C20="","",IF(MONTH(C20)=MONTH(TODAY()),"🎂 This Month!",IF(MONTH(C20)=MONTH(TODAY()+30),"⚠️ Next Month","")))</f>
        <v/>
      </c>
      <c r="F20" s="184" t="n"/>
      <c r="G20" s="202">
        <f>IF(F20="","",IF(TODAY()&gt;F20+365,"⚠️ Overdue",IF(F20-TODAY()&lt;=30,"📋 Due Soon","✅ OK")))</f>
        <v/>
      </c>
      <c r="H20" s="184" t="n"/>
      <c r="I20" s="184" t="n"/>
      <c r="J20" s="184" t="n"/>
      <c r="K20" s="184" t="n"/>
      <c r="L20" s="184" t="n"/>
      <c r="M20" s="184" t="n"/>
      <c r="N20" s="184" t="n"/>
      <c r="O20" s="184" t="n"/>
      <c r="P20" s="184" t="n"/>
    </row>
    <row r="21" ht="22" customHeight="1">
      <c r="A21" s="187" t="n"/>
      <c r="B21" s="187" t="n"/>
      <c r="C21" s="187" t="n"/>
      <c r="D21" s="202">
        <f>IF(C21="","",TEXT(C21,"MMMM"))</f>
        <v/>
      </c>
      <c r="E21" s="202">
        <f>IF(C21="","",IF(MONTH(C21)=MONTH(TODAY()),"🎂 This Month!",IF(MONTH(C21)=MONTH(TODAY()+30),"⚠️ Next Month","")))</f>
        <v/>
      </c>
      <c r="F21" s="187" t="n"/>
      <c r="G21" s="202">
        <f>IF(F21="","",IF(TODAY()&gt;F21+365,"⚠️ Overdue",IF(F21-TODAY()&lt;=30,"📋 Due Soon","✅ OK")))</f>
        <v/>
      </c>
      <c r="H21" s="187" t="n"/>
      <c r="I21" s="187" t="n"/>
      <c r="J21" s="187" t="n"/>
      <c r="K21" s="187" t="n"/>
      <c r="L21" s="187" t="n"/>
      <c r="M21" s="187" t="n"/>
      <c r="N21" s="187" t="n"/>
      <c r="O21" s="187" t="n"/>
      <c r="P21" s="187" t="n"/>
    </row>
    <row r="22" ht="22" customHeight="1">
      <c r="A22" s="184" t="n"/>
      <c r="B22" s="184" t="n"/>
      <c r="C22" s="184" t="n"/>
      <c r="D22" s="202">
        <f>IF(C22="","",TEXT(C22,"MMMM"))</f>
        <v/>
      </c>
      <c r="E22" s="202">
        <f>IF(C22="","",IF(MONTH(C22)=MONTH(TODAY()),"🎂 This Month!",IF(MONTH(C22)=MONTH(TODAY()+30),"⚠️ Next Month","")))</f>
        <v/>
      </c>
      <c r="F22" s="184" t="n"/>
      <c r="G22" s="202">
        <f>IF(F22="","",IF(TODAY()&gt;F22+365,"⚠️ Overdue",IF(F22-TODAY()&lt;=30,"📋 Due Soon","✅ OK")))</f>
        <v/>
      </c>
      <c r="H22" s="184" t="n"/>
      <c r="I22" s="184" t="n"/>
      <c r="J22" s="184" t="n"/>
      <c r="K22" s="184" t="n"/>
      <c r="L22" s="184" t="n"/>
      <c r="M22" s="184" t="n"/>
      <c r="N22" s="184" t="n"/>
      <c r="O22" s="184" t="n"/>
      <c r="P22" s="184" t="n"/>
    </row>
    <row r="23" ht="22" customHeight="1">
      <c r="A23" s="187" t="n"/>
      <c r="B23" s="187" t="n"/>
      <c r="C23" s="187" t="n"/>
      <c r="D23" s="202">
        <f>IF(C23="","",TEXT(C23,"MMMM"))</f>
        <v/>
      </c>
      <c r="E23" s="202">
        <f>IF(C23="","",IF(MONTH(C23)=MONTH(TODAY()),"🎂 This Month!",IF(MONTH(C23)=MONTH(TODAY()+30),"⚠️ Next Month","")))</f>
        <v/>
      </c>
      <c r="F23" s="187" t="n"/>
      <c r="G23" s="202">
        <f>IF(F23="","",IF(TODAY()&gt;F23+365,"⚠️ Overdue",IF(F23-TODAY()&lt;=30,"📋 Due Soon","✅ OK")))</f>
        <v/>
      </c>
      <c r="H23" s="187" t="n"/>
      <c r="I23" s="187" t="n"/>
      <c r="J23" s="187" t="n"/>
      <c r="K23" s="187" t="n"/>
      <c r="L23" s="187" t="n"/>
      <c r="M23" s="187" t="n"/>
      <c r="N23" s="187" t="n"/>
      <c r="O23" s="187" t="n"/>
      <c r="P23" s="187" t="n"/>
    </row>
    <row r="24" ht="22" customHeight="1">
      <c r="A24" s="184" t="n"/>
      <c r="B24" s="184" t="n"/>
      <c r="C24" s="184" t="n"/>
      <c r="D24" s="202">
        <f>IF(C24="","",TEXT(C24,"MMMM"))</f>
        <v/>
      </c>
      <c r="E24" s="202">
        <f>IF(C24="","",IF(MONTH(C24)=MONTH(TODAY()),"🎂 This Month!",IF(MONTH(C24)=MONTH(TODAY()+30),"⚠️ Next Month","")))</f>
        <v/>
      </c>
      <c r="F24" s="184" t="n"/>
      <c r="G24" s="202">
        <f>IF(F24="","",IF(TODAY()&gt;F24+365,"⚠️ Overdue",IF(F24-TODAY()&lt;=30,"📋 Due Soon","✅ OK")))</f>
        <v/>
      </c>
      <c r="H24" s="184" t="n"/>
      <c r="I24" s="184" t="n"/>
      <c r="J24" s="184" t="n"/>
      <c r="K24" s="184" t="n"/>
      <c r="L24" s="184" t="n"/>
      <c r="M24" s="184" t="n"/>
      <c r="N24" s="184" t="n"/>
      <c r="O24" s="184" t="n"/>
      <c r="P24" s="184" t="n"/>
    </row>
    <row r="25" ht="22" customHeight="1">
      <c r="A25" s="187" t="n"/>
      <c r="B25" s="187" t="n"/>
      <c r="C25" s="187" t="n"/>
      <c r="D25" s="202">
        <f>IF(C25="","",TEXT(C25,"MMMM"))</f>
        <v/>
      </c>
      <c r="E25" s="202">
        <f>IF(C25="","",IF(MONTH(C25)=MONTH(TODAY()),"🎂 This Month!",IF(MONTH(C25)=MONTH(TODAY()+30),"⚠️ Next Month","")))</f>
        <v/>
      </c>
      <c r="F25" s="187" t="n"/>
      <c r="G25" s="202">
        <f>IF(F25="","",IF(TODAY()&gt;F25+365,"⚠️ Overdue",IF(F25-TODAY()&lt;=30,"📋 Due Soon","✅ OK")))</f>
        <v/>
      </c>
      <c r="H25" s="187" t="n"/>
      <c r="I25" s="187" t="n"/>
      <c r="J25" s="187" t="n"/>
      <c r="K25" s="187" t="n"/>
      <c r="L25" s="187" t="n"/>
      <c r="M25" s="187" t="n"/>
      <c r="N25" s="187" t="n"/>
      <c r="O25" s="187" t="n"/>
      <c r="P25" s="187" t="n"/>
    </row>
    <row r="26" ht="22" customHeight="1">
      <c r="A26" s="184" t="n"/>
      <c r="B26" s="184" t="n"/>
      <c r="C26" s="184" t="n"/>
      <c r="D26" s="202">
        <f>IF(C26="","",TEXT(C26,"MMMM"))</f>
        <v/>
      </c>
      <c r="E26" s="202">
        <f>IF(C26="","",IF(MONTH(C26)=MONTH(TODAY()),"🎂 This Month!",IF(MONTH(C26)=MONTH(TODAY()+30),"⚠️ Next Month","")))</f>
        <v/>
      </c>
      <c r="F26" s="184" t="n"/>
      <c r="G26" s="202">
        <f>IF(F26="","",IF(TODAY()&gt;F26+365,"⚠️ Overdue",IF(F26-TODAY()&lt;=30,"📋 Due Soon","✅ OK")))</f>
        <v/>
      </c>
      <c r="H26" s="184" t="n"/>
      <c r="I26" s="184" t="n"/>
      <c r="J26" s="184" t="n"/>
      <c r="K26" s="184" t="n"/>
      <c r="L26" s="184" t="n"/>
      <c r="M26" s="184" t="n"/>
      <c r="N26" s="184" t="n"/>
      <c r="O26" s="184" t="n"/>
      <c r="P26" s="184" t="n"/>
    </row>
    <row r="27" ht="22" customHeight="1">
      <c r="A27" s="187" t="n"/>
      <c r="B27" s="187" t="n"/>
      <c r="C27" s="187" t="n"/>
      <c r="D27" s="202">
        <f>IF(C27="","",TEXT(C27,"MMMM"))</f>
        <v/>
      </c>
      <c r="E27" s="202">
        <f>IF(C27="","",IF(MONTH(C27)=MONTH(TODAY()),"🎂 This Month!",IF(MONTH(C27)=MONTH(TODAY()+30),"⚠️ Next Month","")))</f>
        <v/>
      </c>
      <c r="F27" s="187" t="n"/>
      <c r="G27" s="202">
        <f>IF(F27="","",IF(TODAY()&gt;F27+365,"⚠️ Overdue",IF(F27-TODAY()&lt;=30,"📋 Due Soon","✅ OK")))</f>
        <v/>
      </c>
      <c r="H27" s="187" t="n"/>
      <c r="I27" s="187" t="n"/>
      <c r="J27" s="187" t="n"/>
      <c r="K27" s="187" t="n"/>
      <c r="L27" s="187" t="n"/>
      <c r="M27" s="187" t="n"/>
      <c r="N27" s="187" t="n"/>
      <c r="O27" s="187" t="n"/>
      <c r="P27" s="187" t="n"/>
    </row>
    <row r="28" ht="22" customHeight="1">
      <c r="A28" s="184" t="n"/>
      <c r="B28" s="184" t="n"/>
      <c r="C28" s="184" t="n"/>
      <c r="D28" s="202">
        <f>IF(C28="","",TEXT(C28,"MMMM"))</f>
        <v/>
      </c>
      <c r="E28" s="202">
        <f>IF(C28="","",IF(MONTH(C28)=MONTH(TODAY()),"🎂 This Month!",IF(MONTH(C28)=MONTH(TODAY()+30),"⚠️ Next Month","")))</f>
        <v/>
      </c>
      <c r="F28" s="184" t="n"/>
      <c r="G28" s="202">
        <f>IF(F28="","",IF(TODAY()&gt;F28+365,"⚠️ Overdue",IF(F28-TODAY()&lt;=30,"📋 Due Soon","✅ OK")))</f>
        <v/>
      </c>
      <c r="H28" s="184" t="n"/>
      <c r="I28" s="184" t="n"/>
      <c r="J28" s="184" t="n"/>
      <c r="K28" s="184" t="n"/>
      <c r="L28" s="184" t="n"/>
      <c r="M28" s="184" t="n"/>
      <c r="N28" s="184" t="n"/>
      <c r="O28" s="184" t="n"/>
      <c r="P28" s="184" t="n"/>
    </row>
    <row r="29" ht="22" customHeight="1">
      <c r="A29" s="187" t="n"/>
      <c r="B29" s="187" t="n"/>
      <c r="C29" s="187" t="n"/>
      <c r="D29" s="202">
        <f>IF(C29="","",TEXT(C29,"MMMM"))</f>
        <v/>
      </c>
      <c r="E29" s="202">
        <f>IF(C29="","",IF(MONTH(C29)=MONTH(TODAY()),"🎂 This Month!",IF(MONTH(C29)=MONTH(TODAY()+30),"⚠️ Next Month","")))</f>
        <v/>
      </c>
      <c r="F29" s="187" t="n"/>
      <c r="G29" s="202">
        <f>IF(F29="","",IF(TODAY()&gt;F29+365,"⚠️ Overdue",IF(F29-TODAY()&lt;=30,"📋 Due Soon","✅ OK")))</f>
        <v/>
      </c>
      <c r="H29" s="187" t="n"/>
      <c r="I29" s="187" t="n"/>
      <c r="J29" s="187" t="n"/>
      <c r="K29" s="187" t="n"/>
      <c r="L29" s="187" t="n"/>
      <c r="M29" s="187" t="n"/>
      <c r="N29" s="187" t="n"/>
      <c r="O29" s="187" t="n"/>
      <c r="P29" s="187" t="n"/>
    </row>
    <row r="30" ht="22" customHeight="1">
      <c r="A30" s="184" t="n"/>
      <c r="B30" s="184" t="n"/>
      <c r="C30" s="184" t="n"/>
      <c r="D30" s="202">
        <f>IF(C30="","",TEXT(C30,"MMMM"))</f>
        <v/>
      </c>
      <c r="E30" s="202">
        <f>IF(C30="","",IF(MONTH(C30)=MONTH(TODAY()),"🎂 This Month!",IF(MONTH(C30)=MONTH(TODAY()+30),"⚠️ Next Month","")))</f>
        <v/>
      </c>
      <c r="F30" s="184" t="n"/>
      <c r="G30" s="202">
        <f>IF(F30="","",IF(TODAY()&gt;F30+365,"⚠️ Overdue",IF(F30-TODAY()&lt;=30,"📋 Due Soon","✅ OK")))</f>
        <v/>
      </c>
      <c r="H30" s="184" t="n"/>
      <c r="I30" s="184" t="n"/>
      <c r="J30" s="184" t="n"/>
      <c r="K30" s="184" t="n"/>
      <c r="L30" s="184" t="n"/>
      <c r="M30" s="184" t="n"/>
      <c r="N30" s="184" t="n"/>
      <c r="O30" s="184" t="n"/>
      <c r="P30" s="184" t="n"/>
    </row>
    <row r="31" ht="22" customHeight="1">
      <c r="A31" s="187" t="n"/>
      <c r="B31" s="187" t="n"/>
      <c r="C31" s="187" t="n"/>
      <c r="D31" s="202">
        <f>IF(C31="","",TEXT(C31,"MMMM"))</f>
        <v/>
      </c>
      <c r="E31" s="202">
        <f>IF(C31="","",IF(MONTH(C31)=MONTH(TODAY()),"🎂 This Month!",IF(MONTH(C31)=MONTH(TODAY()+30),"⚠️ Next Month","")))</f>
        <v/>
      </c>
      <c r="F31" s="187" t="n"/>
      <c r="G31" s="202">
        <f>IF(F31="","",IF(TODAY()&gt;F31+365,"⚠️ Overdue",IF(F31-TODAY()&lt;=30,"📋 Due Soon","✅ OK")))</f>
        <v/>
      </c>
      <c r="H31" s="187" t="n"/>
      <c r="I31" s="187" t="n"/>
      <c r="J31" s="187" t="n"/>
      <c r="K31" s="187" t="n"/>
      <c r="L31" s="187" t="n"/>
      <c r="M31" s="187" t="n"/>
      <c r="N31" s="187" t="n"/>
      <c r="O31" s="187" t="n"/>
      <c r="P31" s="187" t="n"/>
    </row>
    <row r="32" ht="22" customHeight="1">
      <c r="A32" s="184" t="n"/>
      <c r="B32" s="184" t="n"/>
      <c r="C32" s="184" t="n"/>
      <c r="D32" s="202">
        <f>IF(C32="","",TEXT(C32,"MMMM"))</f>
        <v/>
      </c>
      <c r="E32" s="202">
        <f>IF(C32="","",IF(MONTH(C32)=MONTH(TODAY()),"🎂 This Month!",IF(MONTH(C32)=MONTH(TODAY()+30),"⚠️ Next Month","")))</f>
        <v/>
      </c>
      <c r="F32" s="184" t="n"/>
      <c r="G32" s="202">
        <f>IF(F32="","",IF(TODAY()&gt;F32+365,"⚠️ Overdue",IF(F32-TODAY()&lt;=30,"📋 Due Soon","✅ OK")))</f>
        <v/>
      </c>
      <c r="H32" s="184" t="n"/>
      <c r="I32" s="184" t="n"/>
      <c r="J32" s="184" t="n"/>
      <c r="K32" s="184" t="n"/>
      <c r="L32" s="184" t="n"/>
      <c r="M32" s="184" t="n"/>
      <c r="N32" s="184" t="n"/>
      <c r="O32" s="184" t="n"/>
      <c r="P32" s="184" t="n"/>
    </row>
    <row r="33" ht="22" customHeight="1">
      <c r="A33" s="187" t="n"/>
      <c r="B33" s="187" t="n"/>
      <c r="C33" s="187" t="n"/>
      <c r="D33" s="202">
        <f>IF(C33="","",TEXT(C33,"MMMM"))</f>
        <v/>
      </c>
      <c r="E33" s="202">
        <f>IF(C33="","",IF(MONTH(C33)=MONTH(TODAY()),"🎂 This Month!",IF(MONTH(C33)=MONTH(TODAY()+30),"⚠️ Next Month","")))</f>
        <v/>
      </c>
      <c r="F33" s="187" t="n"/>
      <c r="G33" s="202">
        <f>IF(F33="","",IF(TODAY()&gt;F33+365,"⚠️ Overdue",IF(F33-TODAY()&lt;=30,"📋 Due Soon","✅ OK")))</f>
        <v/>
      </c>
      <c r="H33" s="187" t="n"/>
      <c r="I33" s="187" t="n"/>
      <c r="J33" s="187" t="n"/>
      <c r="K33" s="187" t="n"/>
      <c r="L33" s="187" t="n"/>
      <c r="M33" s="187" t="n"/>
      <c r="N33" s="187" t="n"/>
      <c r="O33" s="187" t="n"/>
      <c r="P33" s="187" t="n"/>
    </row>
    <row r="34" ht="22" customHeight="1">
      <c r="A34" s="184" t="n"/>
      <c r="B34" s="184" t="n"/>
      <c r="C34" s="184" t="n"/>
      <c r="D34" s="202">
        <f>IF(C34="","",TEXT(C34,"MMMM"))</f>
        <v/>
      </c>
      <c r="E34" s="202">
        <f>IF(C34="","",IF(MONTH(C34)=MONTH(TODAY()),"🎂 This Month!",IF(MONTH(C34)=MONTH(TODAY()+30),"⚠️ Next Month","")))</f>
        <v/>
      </c>
      <c r="F34" s="184" t="n"/>
      <c r="G34" s="202">
        <f>IF(F34="","",IF(TODAY()&gt;F34+365,"⚠️ Overdue",IF(F34-TODAY()&lt;=30,"📋 Due Soon","✅ OK")))</f>
        <v/>
      </c>
      <c r="H34" s="184" t="n"/>
      <c r="I34" s="184" t="n"/>
      <c r="J34" s="184" t="n"/>
      <c r="K34" s="184" t="n"/>
      <c r="L34" s="184" t="n"/>
      <c r="M34" s="184" t="n"/>
      <c r="N34" s="184" t="n"/>
      <c r="O34" s="184" t="n"/>
      <c r="P34" s="184" t="n"/>
    </row>
    <row r="35" ht="22" customHeight="1">
      <c r="A35" s="187" t="n"/>
      <c r="B35" s="187" t="n"/>
      <c r="C35" s="187" t="n"/>
      <c r="D35" s="202">
        <f>IF(C35="","",TEXT(C35,"MMMM"))</f>
        <v/>
      </c>
      <c r="E35" s="202">
        <f>IF(C35="","",IF(MONTH(C35)=MONTH(TODAY()),"🎂 This Month!",IF(MONTH(C35)=MONTH(TODAY()+30),"⚠️ Next Month","")))</f>
        <v/>
      </c>
      <c r="F35" s="187" t="n"/>
      <c r="G35" s="202">
        <f>IF(F35="","",IF(TODAY()&gt;F35+365,"⚠️ Overdue",IF(F35-TODAY()&lt;=30,"📋 Due Soon","✅ OK")))</f>
        <v/>
      </c>
      <c r="H35" s="187" t="n"/>
      <c r="I35" s="187" t="n"/>
      <c r="J35" s="187" t="n"/>
      <c r="K35" s="187" t="n"/>
      <c r="L35" s="187" t="n"/>
      <c r="M35" s="187" t="n"/>
      <c r="N35" s="187" t="n"/>
      <c r="O35" s="187" t="n"/>
      <c r="P35" s="187" t="n"/>
    </row>
    <row r="36" ht="22" customHeight="1">
      <c r="A36" s="184" t="n"/>
      <c r="B36" s="184" t="n"/>
      <c r="C36" s="184" t="n"/>
      <c r="D36" s="202">
        <f>IF(C36="","",TEXT(C36,"MMMM"))</f>
        <v/>
      </c>
      <c r="E36" s="202">
        <f>IF(C36="","",IF(MONTH(C36)=MONTH(TODAY()),"🎂 This Month!",IF(MONTH(C36)=MONTH(TODAY()+30),"⚠️ Next Month","")))</f>
        <v/>
      </c>
      <c r="F36" s="184" t="n"/>
      <c r="G36" s="202">
        <f>IF(F36="","",IF(TODAY()&gt;F36+365,"⚠️ Overdue",IF(F36-TODAY()&lt;=30,"📋 Due Soon","✅ OK")))</f>
        <v/>
      </c>
      <c r="H36" s="184" t="n"/>
      <c r="I36" s="184" t="n"/>
      <c r="J36" s="184" t="n"/>
      <c r="K36" s="184" t="n"/>
      <c r="L36" s="184" t="n"/>
      <c r="M36" s="184" t="n"/>
      <c r="N36" s="184" t="n"/>
      <c r="O36" s="184" t="n"/>
      <c r="P36" s="184" t="n"/>
    </row>
    <row r="37" ht="22" customHeight="1">
      <c r="A37" s="187" t="n"/>
      <c r="B37" s="187" t="n"/>
      <c r="C37" s="187" t="n"/>
      <c r="D37" s="202">
        <f>IF(C37="","",TEXT(C37,"MMMM"))</f>
        <v/>
      </c>
      <c r="E37" s="202">
        <f>IF(C37="","",IF(MONTH(C37)=MONTH(TODAY()),"🎂 This Month!",IF(MONTH(C37)=MONTH(TODAY()+30),"⚠️ Next Month","")))</f>
        <v/>
      </c>
      <c r="F37" s="187" t="n"/>
      <c r="G37" s="202">
        <f>IF(F37="","",IF(TODAY()&gt;F37+365,"⚠️ Overdue",IF(F37-TODAY()&lt;=30,"📋 Due Soon","✅ OK")))</f>
        <v/>
      </c>
      <c r="H37" s="187" t="n"/>
      <c r="I37" s="187" t="n"/>
      <c r="J37" s="187" t="n"/>
      <c r="K37" s="187" t="n"/>
      <c r="L37" s="187" t="n"/>
      <c r="M37" s="187" t="n"/>
      <c r="N37" s="187" t="n"/>
      <c r="O37" s="187" t="n"/>
      <c r="P37" s="187" t="n"/>
    </row>
    <row r="38" ht="22" customHeight="1">
      <c r="A38" s="184" t="n"/>
      <c r="B38" s="184" t="n"/>
      <c r="C38" s="184" t="n"/>
      <c r="D38" s="202">
        <f>IF(C38="","",TEXT(C38,"MMMM"))</f>
        <v/>
      </c>
      <c r="E38" s="202">
        <f>IF(C38="","",IF(MONTH(C38)=MONTH(TODAY()),"🎂 This Month!",IF(MONTH(C38)=MONTH(TODAY()+30),"⚠️ Next Month","")))</f>
        <v/>
      </c>
      <c r="F38" s="184" t="n"/>
      <c r="G38" s="202">
        <f>IF(F38="","",IF(TODAY()&gt;F38+365,"⚠️ Overdue",IF(F38-TODAY()&lt;=30,"📋 Due Soon","✅ OK")))</f>
        <v/>
      </c>
      <c r="H38" s="184" t="n"/>
      <c r="I38" s="184" t="n"/>
      <c r="J38" s="184" t="n"/>
      <c r="K38" s="184" t="n"/>
      <c r="L38" s="184" t="n"/>
      <c r="M38" s="184" t="n"/>
      <c r="N38" s="184" t="n"/>
      <c r="O38" s="184" t="n"/>
      <c r="P38" s="184" t="n"/>
    </row>
    <row r="39" ht="22" customHeight="1">
      <c r="A39" s="187" t="n"/>
      <c r="B39" s="187" t="n"/>
      <c r="C39" s="187" t="n"/>
      <c r="D39" s="202">
        <f>IF(C39="","",TEXT(C39,"MMMM"))</f>
        <v/>
      </c>
      <c r="E39" s="202">
        <f>IF(C39="","",IF(MONTH(C39)=MONTH(TODAY()),"🎂 This Month!",IF(MONTH(C39)=MONTH(TODAY()+30),"⚠️ Next Month","")))</f>
        <v/>
      </c>
      <c r="F39" s="187" t="n"/>
      <c r="G39" s="202">
        <f>IF(F39="","",IF(TODAY()&gt;F39+365,"⚠️ Overdue",IF(F39-TODAY()&lt;=30,"📋 Due Soon","✅ OK")))</f>
        <v/>
      </c>
      <c r="H39" s="187" t="n"/>
      <c r="I39" s="187" t="n"/>
      <c r="J39" s="187" t="n"/>
      <c r="K39" s="187" t="n"/>
      <c r="L39" s="187" t="n"/>
      <c r="M39" s="187" t="n"/>
      <c r="N39" s="187" t="n"/>
      <c r="O39" s="187" t="n"/>
      <c r="P39" s="187" t="n"/>
    </row>
    <row r="40" ht="22" customHeight="1">
      <c r="A40" s="184" t="n"/>
      <c r="B40" s="184" t="n"/>
      <c r="C40" s="184" t="n"/>
      <c r="D40" s="202">
        <f>IF(C40="","",TEXT(C40,"MMMM"))</f>
        <v/>
      </c>
      <c r="E40" s="202">
        <f>IF(C40="","",IF(MONTH(C40)=MONTH(TODAY()),"🎂 This Month!",IF(MONTH(C40)=MONTH(TODAY()+30),"⚠️ Next Month","")))</f>
        <v/>
      </c>
      <c r="F40" s="184" t="n"/>
      <c r="G40" s="202">
        <f>IF(F40="","",IF(TODAY()&gt;F40+365,"⚠️ Overdue",IF(F40-TODAY()&lt;=30,"📋 Due Soon","✅ OK")))</f>
        <v/>
      </c>
      <c r="H40" s="184" t="n"/>
      <c r="I40" s="184" t="n"/>
      <c r="J40" s="184" t="n"/>
      <c r="K40" s="184" t="n"/>
      <c r="L40" s="184" t="n"/>
      <c r="M40" s="184" t="n"/>
      <c r="N40" s="184" t="n"/>
      <c r="O40" s="184" t="n"/>
      <c r="P40" s="184" t="n"/>
    </row>
    <row r="41" ht="22" customHeight="1">
      <c r="A41" s="187" t="n"/>
      <c r="B41" s="187" t="n"/>
      <c r="C41" s="187" t="n"/>
      <c r="D41" s="202">
        <f>IF(C41="","",TEXT(C41,"MMMM"))</f>
        <v/>
      </c>
      <c r="E41" s="202">
        <f>IF(C41="","",IF(MONTH(C41)=MONTH(TODAY()),"🎂 This Month!",IF(MONTH(C41)=MONTH(TODAY()+30),"⚠️ Next Month","")))</f>
        <v/>
      </c>
      <c r="F41" s="187" t="n"/>
      <c r="G41" s="202">
        <f>IF(F41="","",IF(TODAY()&gt;F41+365,"⚠️ Overdue",IF(F41-TODAY()&lt;=30,"📋 Due Soon","✅ OK")))</f>
        <v/>
      </c>
      <c r="H41" s="187" t="n"/>
      <c r="I41" s="187" t="n"/>
      <c r="J41" s="187" t="n"/>
      <c r="K41" s="187" t="n"/>
      <c r="L41" s="187" t="n"/>
      <c r="M41" s="187" t="n"/>
      <c r="N41" s="187" t="n"/>
      <c r="O41" s="187" t="n"/>
      <c r="P41" s="187" t="n"/>
    </row>
    <row r="42" ht="22" customHeight="1">
      <c r="A42" s="184" t="n"/>
      <c r="B42" s="184" t="n"/>
      <c r="C42" s="184" t="n"/>
      <c r="D42" s="202">
        <f>IF(C42="","",TEXT(C42,"MMMM"))</f>
        <v/>
      </c>
      <c r="E42" s="202">
        <f>IF(C42="","",IF(MONTH(C42)=MONTH(TODAY()),"🎂 This Month!",IF(MONTH(C42)=MONTH(TODAY()+30),"⚠️ Next Month","")))</f>
        <v/>
      </c>
      <c r="F42" s="184" t="n"/>
      <c r="G42" s="202">
        <f>IF(F42="","",IF(TODAY()&gt;F42+365,"⚠️ Overdue",IF(F42-TODAY()&lt;=30,"📋 Due Soon","✅ OK")))</f>
        <v/>
      </c>
      <c r="H42" s="184" t="n"/>
      <c r="I42" s="184" t="n"/>
      <c r="J42" s="184" t="n"/>
      <c r="K42" s="184" t="n"/>
      <c r="L42" s="184" t="n"/>
      <c r="M42" s="184" t="n"/>
      <c r="N42" s="184" t="n"/>
      <c r="O42" s="184" t="n"/>
      <c r="P42" s="184" t="n"/>
    </row>
    <row r="43" ht="22" customHeight="1">
      <c r="A43" s="187" t="n"/>
      <c r="B43" s="187" t="n"/>
      <c r="C43" s="187" t="n"/>
      <c r="D43" s="202">
        <f>IF(C43="","",TEXT(C43,"MMMM"))</f>
        <v/>
      </c>
      <c r="E43" s="202">
        <f>IF(C43="","",IF(MONTH(C43)=MONTH(TODAY()),"🎂 This Month!",IF(MONTH(C43)=MONTH(TODAY()+30),"⚠️ Next Month","")))</f>
        <v/>
      </c>
      <c r="F43" s="187" t="n"/>
      <c r="G43" s="202">
        <f>IF(F43="","",IF(TODAY()&gt;F43+365,"⚠️ Overdue",IF(F43-TODAY()&lt;=30,"📋 Due Soon","✅ OK")))</f>
        <v/>
      </c>
      <c r="H43" s="187" t="n"/>
      <c r="I43" s="187" t="n"/>
      <c r="J43" s="187" t="n"/>
      <c r="K43" s="187" t="n"/>
      <c r="L43" s="187" t="n"/>
      <c r="M43" s="187" t="n"/>
      <c r="N43" s="187" t="n"/>
      <c r="O43" s="187" t="n"/>
      <c r="P43" s="187" t="n"/>
    </row>
    <row r="44" ht="22" customHeight="1">
      <c r="A44" s="184" t="n"/>
      <c r="B44" s="184" t="n"/>
      <c r="C44" s="184" t="n"/>
      <c r="D44" s="202">
        <f>IF(C44="","",TEXT(C44,"MMMM"))</f>
        <v/>
      </c>
      <c r="E44" s="202">
        <f>IF(C44="","",IF(MONTH(C44)=MONTH(TODAY()),"🎂 This Month!",IF(MONTH(C44)=MONTH(TODAY()+30),"⚠️ Next Month","")))</f>
        <v/>
      </c>
      <c r="F44" s="184" t="n"/>
      <c r="G44" s="202">
        <f>IF(F44="","",IF(TODAY()&gt;F44+365,"⚠️ Overdue",IF(F44-TODAY()&lt;=30,"📋 Due Soon","✅ OK")))</f>
        <v/>
      </c>
      <c r="H44" s="184" t="n"/>
      <c r="I44" s="184" t="n"/>
      <c r="J44" s="184" t="n"/>
      <c r="K44" s="184" t="n"/>
      <c r="L44" s="184" t="n"/>
      <c r="M44" s="184" t="n"/>
      <c r="N44" s="184" t="n"/>
      <c r="O44" s="184" t="n"/>
      <c r="P44" s="184" t="n"/>
    </row>
    <row r="45" ht="22" customHeight="1">
      <c r="A45" s="187" t="n"/>
      <c r="B45" s="187" t="n"/>
      <c r="C45" s="187" t="n"/>
      <c r="D45" s="202">
        <f>IF(C45="","",TEXT(C45,"MMMM"))</f>
        <v/>
      </c>
      <c r="E45" s="202">
        <f>IF(C45="","",IF(MONTH(C45)=MONTH(TODAY()),"🎂 This Month!",IF(MONTH(C45)=MONTH(TODAY()+30),"⚠️ Next Month","")))</f>
        <v/>
      </c>
      <c r="F45" s="187" t="n"/>
      <c r="G45" s="202">
        <f>IF(F45="","",IF(TODAY()&gt;F45+365,"⚠️ Overdue",IF(F45-TODAY()&lt;=30,"📋 Due Soon","✅ OK")))</f>
        <v/>
      </c>
      <c r="H45" s="187" t="n"/>
      <c r="I45" s="187" t="n"/>
      <c r="J45" s="187" t="n"/>
      <c r="K45" s="187" t="n"/>
      <c r="L45" s="187" t="n"/>
      <c r="M45" s="187" t="n"/>
      <c r="N45" s="187" t="n"/>
      <c r="O45" s="187" t="n"/>
      <c r="P45" s="187" t="n"/>
    </row>
    <row r="46" ht="22" customHeight="1">
      <c r="A46" s="184" t="n"/>
      <c r="B46" s="184" t="n"/>
      <c r="C46" s="184" t="n"/>
      <c r="D46" s="202">
        <f>IF(C46="","",TEXT(C46,"MMMM"))</f>
        <v/>
      </c>
      <c r="E46" s="202">
        <f>IF(C46="","",IF(MONTH(C46)=MONTH(TODAY()),"🎂 This Month!",IF(MONTH(C46)=MONTH(TODAY()+30),"⚠️ Next Month","")))</f>
        <v/>
      </c>
      <c r="F46" s="184" t="n"/>
      <c r="G46" s="202">
        <f>IF(F46="","",IF(TODAY()&gt;F46+365,"⚠️ Overdue",IF(F46-TODAY()&lt;=30,"📋 Due Soon","✅ OK")))</f>
        <v/>
      </c>
      <c r="H46" s="184" t="n"/>
      <c r="I46" s="184" t="n"/>
      <c r="J46" s="184" t="n"/>
      <c r="K46" s="184" t="n"/>
      <c r="L46" s="184" t="n"/>
      <c r="M46" s="184" t="n"/>
      <c r="N46" s="184" t="n"/>
      <c r="O46" s="184" t="n"/>
      <c r="P46" s="184" t="n"/>
    </row>
    <row r="47" ht="22" customHeight="1">
      <c r="A47" s="187" t="n"/>
      <c r="B47" s="187" t="n"/>
      <c r="C47" s="187" t="n"/>
      <c r="D47" s="202">
        <f>IF(C47="","",TEXT(C47,"MMMM"))</f>
        <v/>
      </c>
      <c r="E47" s="202">
        <f>IF(C47="","",IF(MONTH(C47)=MONTH(TODAY()),"🎂 This Month!",IF(MONTH(C47)=MONTH(TODAY()+30),"⚠️ Next Month","")))</f>
        <v/>
      </c>
      <c r="F47" s="187" t="n"/>
      <c r="G47" s="202">
        <f>IF(F47="","",IF(TODAY()&gt;F47+365,"⚠️ Overdue",IF(F47-TODAY()&lt;=30,"📋 Due Soon","✅ OK")))</f>
        <v/>
      </c>
      <c r="H47" s="187" t="n"/>
      <c r="I47" s="187" t="n"/>
      <c r="J47" s="187" t="n"/>
      <c r="K47" s="187" t="n"/>
      <c r="L47" s="187" t="n"/>
      <c r="M47" s="187" t="n"/>
      <c r="N47" s="187" t="n"/>
      <c r="O47" s="187" t="n"/>
      <c r="P47" s="187" t="n"/>
    </row>
    <row r="48" ht="22" customHeight="1">
      <c r="A48" s="184" t="n"/>
      <c r="B48" s="184" t="n"/>
      <c r="C48" s="184" t="n"/>
      <c r="D48" s="202">
        <f>IF(C48="","",TEXT(C48,"MMMM"))</f>
        <v/>
      </c>
      <c r="E48" s="202">
        <f>IF(C48="","",IF(MONTH(C48)=MONTH(TODAY()),"🎂 This Month!",IF(MONTH(C48)=MONTH(TODAY()+30),"⚠️ Next Month","")))</f>
        <v/>
      </c>
      <c r="F48" s="184" t="n"/>
      <c r="G48" s="202">
        <f>IF(F48="","",IF(TODAY()&gt;F48+365,"⚠️ Overdue",IF(F48-TODAY()&lt;=30,"📋 Due Soon","✅ OK")))</f>
        <v/>
      </c>
      <c r="H48" s="184" t="n"/>
      <c r="I48" s="184" t="n"/>
      <c r="J48" s="184" t="n"/>
      <c r="K48" s="184" t="n"/>
      <c r="L48" s="184" t="n"/>
      <c r="M48" s="184" t="n"/>
      <c r="N48" s="184" t="n"/>
      <c r="O48" s="184" t="n"/>
      <c r="P48" s="184" t="n"/>
    </row>
    <row r="49" ht="22" customHeight="1">
      <c r="A49" s="187" t="n"/>
      <c r="B49" s="187" t="n"/>
      <c r="C49" s="187" t="n"/>
      <c r="D49" s="202">
        <f>IF(C49="","",TEXT(C49,"MMMM"))</f>
        <v/>
      </c>
      <c r="E49" s="202">
        <f>IF(C49="","",IF(MONTH(C49)=MONTH(TODAY()),"🎂 This Month!",IF(MONTH(C49)=MONTH(TODAY()+30),"⚠️ Next Month","")))</f>
        <v/>
      </c>
      <c r="F49" s="187" t="n"/>
      <c r="G49" s="202">
        <f>IF(F49="","",IF(TODAY()&gt;F49+365,"⚠️ Overdue",IF(F49-TODAY()&lt;=30,"📋 Due Soon","✅ OK")))</f>
        <v/>
      </c>
      <c r="H49" s="187" t="n"/>
      <c r="I49" s="187" t="n"/>
      <c r="J49" s="187" t="n"/>
      <c r="K49" s="187" t="n"/>
      <c r="L49" s="187" t="n"/>
      <c r="M49" s="187" t="n"/>
      <c r="N49" s="187" t="n"/>
      <c r="O49" s="187" t="n"/>
      <c r="P49" s="187" t="n"/>
    </row>
    <row r="50" ht="22" customHeight="1">
      <c r="A50" s="184" t="n"/>
      <c r="B50" s="184" t="n"/>
      <c r="C50" s="184" t="n"/>
      <c r="D50" s="202">
        <f>IF(C50="","",TEXT(C50,"MMMM"))</f>
        <v/>
      </c>
      <c r="E50" s="202">
        <f>IF(C50="","",IF(MONTH(C50)=MONTH(TODAY()),"🎂 This Month!",IF(MONTH(C50)=MONTH(TODAY()+30),"⚠️ Next Month","")))</f>
        <v/>
      </c>
      <c r="F50" s="184" t="n"/>
      <c r="G50" s="202">
        <f>IF(F50="","",IF(TODAY()&gt;F50+365,"⚠️ Overdue",IF(F50-TODAY()&lt;=30,"📋 Due Soon","✅ OK")))</f>
        <v/>
      </c>
      <c r="H50" s="184" t="n"/>
      <c r="I50" s="184" t="n"/>
      <c r="J50" s="184" t="n"/>
      <c r="K50" s="184" t="n"/>
      <c r="L50" s="184" t="n"/>
      <c r="M50" s="184" t="n"/>
      <c r="N50" s="184" t="n"/>
      <c r="O50" s="184" t="n"/>
      <c r="P50" s="184" t="n"/>
    </row>
    <row r="51" ht="22" customHeight="1">
      <c r="A51" s="187" t="n"/>
      <c r="B51" s="187" t="n"/>
      <c r="C51" s="187" t="n"/>
      <c r="D51" s="202">
        <f>IF(C51="","",TEXT(C51,"MMMM"))</f>
        <v/>
      </c>
      <c r="E51" s="202">
        <f>IF(C51="","",IF(MONTH(C51)=MONTH(TODAY()),"🎂 This Month!",IF(MONTH(C51)=MONTH(TODAY()+30),"⚠️ Next Month","")))</f>
        <v/>
      </c>
      <c r="F51" s="187" t="n"/>
      <c r="G51" s="202">
        <f>IF(F51="","",IF(TODAY()&gt;F51+365,"⚠️ Overdue",IF(F51-TODAY()&lt;=30,"📋 Due Soon","✅ OK")))</f>
        <v/>
      </c>
      <c r="H51" s="187" t="n"/>
      <c r="I51" s="187" t="n"/>
      <c r="J51" s="187" t="n"/>
      <c r="K51" s="187" t="n"/>
      <c r="L51" s="187" t="n"/>
      <c r="M51" s="187" t="n"/>
      <c r="N51" s="187" t="n"/>
      <c r="O51" s="187" t="n"/>
      <c r="P51" s="187" t="n"/>
    </row>
    <row r="52" ht="22" customHeight="1">
      <c r="A52" s="184" t="n"/>
      <c r="B52" s="184" t="n"/>
      <c r="C52" s="184" t="n"/>
      <c r="D52" s="202">
        <f>IF(C52="","",TEXT(C52,"MMMM"))</f>
        <v/>
      </c>
      <c r="E52" s="202">
        <f>IF(C52="","",IF(MONTH(C52)=MONTH(TODAY()),"🎂 This Month!",IF(MONTH(C52)=MONTH(TODAY()+30),"⚠️ Next Month","")))</f>
        <v/>
      </c>
      <c r="F52" s="184" t="n"/>
      <c r="G52" s="202">
        <f>IF(F52="","",IF(TODAY()&gt;F52+365,"⚠️ Overdue",IF(F52-TODAY()&lt;=30,"📋 Due Soon","✅ OK")))</f>
        <v/>
      </c>
      <c r="H52" s="184" t="n"/>
      <c r="I52" s="184" t="n"/>
      <c r="J52" s="184" t="n"/>
      <c r="K52" s="184" t="n"/>
      <c r="L52" s="184" t="n"/>
      <c r="M52" s="184" t="n"/>
      <c r="N52" s="184" t="n"/>
      <c r="O52" s="184" t="n"/>
      <c r="P52" s="184" t="n"/>
    </row>
    <row r="53" ht="22" customHeight="1">
      <c r="A53" s="187" t="n"/>
      <c r="B53" s="187" t="n"/>
      <c r="C53" s="187" t="n"/>
      <c r="D53" s="202">
        <f>IF(C53="","",TEXT(C53,"MMMM"))</f>
        <v/>
      </c>
      <c r="E53" s="202">
        <f>IF(C53="","",IF(MONTH(C53)=MONTH(TODAY()),"🎂 This Month!",IF(MONTH(C53)=MONTH(TODAY()+30),"⚠️ Next Month","")))</f>
        <v/>
      </c>
      <c r="F53" s="187" t="n"/>
      <c r="G53" s="202">
        <f>IF(F53="","",IF(TODAY()&gt;F53+365,"⚠️ Overdue",IF(F53-TODAY()&lt;=30,"📋 Due Soon","✅ OK")))</f>
        <v/>
      </c>
      <c r="H53" s="187" t="n"/>
      <c r="I53" s="187" t="n"/>
      <c r="J53" s="187" t="n"/>
      <c r="K53" s="187" t="n"/>
      <c r="L53" s="187" t="n"/>
      <c r="M53" s="187" t="n"/>
      <c r="N53" s="187" t="n"/>
      <c r="O53" s="187" t="n"/>
      <c r="P53" s="187" t="n"/>
    </row>
    <row r="54" ht="22" customHeight="1">
      <c r="A54" s="184" t="n"/>
      <c r="B54" s="184" t="n"/>
      <c r="C54" s="184" t="n"/>
      <c r="D54" s="202">
        <f>IF(C54="","",TEXT(C54,"MMMM"))</f>
        <v/>
      </c>
      <c r="E54" s="202">
        <f>IF(C54="","",IF(MONTH(C54)=MONTH(TODAY()),"🎂 This Month!",IF(MONTH(C54)=MONTH(TODAY()+30),"⚠️ Next Month","")))</f>
        <v/>
      </c>
      <c r="F54" s="184" t="n"/>
      <c r="G54" s="202">
        <f>IF(F54="","",IF(TODAY()&gt;F54+365,"⚠️ Overdue",IF(F54-TODAY()&lt;=30,"📋 Due Soon","✅ OK")))</f>
        <v/>
      </c>
      <c r="H54" s="184" t="n"/>
      <c r="I54" s="184" t="n"/>
      <c r="J54" s="184" t="n"/>
      <c r="K54" s="184" t="n"/>
      <c r="L54" s="184" t="n"/>
      <c r="M54" s="184" t="n"/>
      <c r="N54" s="184" t="n"/>
      <c r="O54" s="184" t="n"/>
      <c r="P54" s="184" t="n"/>
    </row>
    <row r="55" ht="22" customHeight="1">
      <c r="A55" s="187" t="n"/>
      <c r="B55" s="187" t="n"/>
      <c r="C55" s="187" t="n"/>
      <c r="D55" s="202">
        <f>IF(C55="","",TEXT(C55,"MMMM"))</f>
        <v/>
      </c>
      <c r="E55" s="202">
        <f>IF(C55="","",IF(MONTH(C55)=MONTH(TODAY()),"🎂 This Month!",IF(MONTH(C55)=MONTH(TODAY()+30),"⚠️ Next Month","")))</f>
        <v/>
      </c>
      <c r="F55" s="187" t="n"/>
      <c r="G55" s="202">
        <f>IF(F55="","",IF(TODAY()&gt;F55+365,"⚠️ Overdue",IF(F55-TODAY()&lt;=30,"📋 Due Soon","✅ OK")))</f>
        <v/>
      </c>
      <c r="H55" s="187" t="n"/>
      <c r="I55" s="187" t="n"/>
      <c r="J55" s="187" t="n"/>
      <c r="K55" s="187" t="n"/>
      <c r="L55" s="187" t="n"/>
      <c r="M55" s="187" t="n"/>
      <c r="N55" s="187" t="n"/>
      <c r="O55" s="187" t="n"/>
      <c r="P55" s="187" t="n"/>
    </row>
    <row r="56" ht="22" customHeight="1">
      <c r="A56" s="184" t="n"/>
      <c r="B56" s="184" t="n"/>
      <c r="C56" s="184" t="n"/>
      <c r="D56" s="202">
        <f>IF(C56="","",TEXT(C56,"MMMM"))</f>
        <v/>
      </c>
      <c r="E56" s="202">
        <f>IF(C56="","",IF(MONTH(C56)=MONTH(TODAY()),"🎂 This Month!",IF(MONTH(C56)=MONTH(TODAY()+30),"⚠️ Next Month","")))</f>
        <v/>
      </c>
      <c r="F56" s="184" t="n"/>
      <c r="G56" s="202">
        <f>IF(F56="","",IF(TODAY()&gt;F56+365,"⚠️ Overdue",IF(F56-TODAY()&lt;=30,"📋 Due Soon","✅ OK")))</f>
        <v/>
      </c>
      <c r="H56" s="184" t="n"/>
      <c r="I56" s="184" t="n"/>
      <c r="J56" s="184" t="n"/>
      <c r="K56" s="184" t="n"/>
      <c r="L56" s="184" t="n"/>
      <c r="M56" s="184" t="n"/>
      <c r="N56" s="184" t="n"/>
      <c r="O56" s="184" t="n"/>
      <c r="P56" s="184" t="n"/>
    </row>
    <row r="57" ht="22" customHeight="1">
      <c r="A57" s="187" t="n"/>
      <c r="B57" s="187" t="n"/>
      <c r="C57" s="187" t="n"/>
      <c r="D57" s="202">
        <f>IF(C57="","",TEXT(C57,"MMMM"))</f>
        <v/>
      </c>
      <c r="E57" s="202">
        <f>IF(C57="","",IF(MONTH(C57)=MONTH(TODAY()),"🎂 This Month!",IF(MONTH(C57)=MONTH(TODAY()+30),"⚠️ Next Month","")))</f>
        <v/>
      </c>
      <c r="F57" s="187" t="n"/>
      <c r="G57" s="202">
        <f>IF(F57="","",IF(TODAY()&gt;F57+365,"⚠️ Overdue",IF(F57-TODAY()&lt;=30,"📋 Due Soon","✅ OK")))</f>
        <v/>
      </c>
      <c r="H57" s="187" t="n"/>
      <c r="I57" s="187" t="n"/>
      <c r="J57" s="187" t="n"/>
      <c r="K57" s="187" t="n"/>
      <c r="L57" s="187" t="n"/>
      <c r="M57" s="187" t="n"/>
      <c r="N57" s="187" t="n"/>
      <c r="O57" s="187" t="n"/>
      <c r="P57" s="187" t="n"/>
    </row>
    <row r="58" ht="22" customHeight="1">
      <c r="A58" s="184" t="n"/>
      <c r="B58" s="184" t="n"/>
      <c r="C58" s="184" t="n"/>
      <c r="D58" s="202">
        <f>IF(C58="","",TEXT(C58,"MMMM"))</f>
        <v/>
      </c>
      <c r="E58" s="202">
        <f>IF(C58="","",IF(MONTH(C58)=MONTH(TODAY()),"🎂 This Month!",IF(MONTH(C58)=MONTH(TODAY()+30),"⚠️ Next Month","")))</f>
        <v/>
      </c>
      <c r="F58" s="184" t="n"/>
      <c r="G58" s="202">
        <f>IF(F58="","",IF(TODAY()&gt;F58+365,"⚠️ Overdue",IF(F58-TODAY()&lt;=30,"📋 Due Soon","✅ OK")))</f>
        <v/>
      </c>
      <c r="H58" s="184" t="n"/>
      <c r="I58" s="184" t="n"/>
      <c r="J58" s="184" t="n"/>
      <c r="K58" s="184" t="n"/>
      <c r="L58" s="184" t="n"/>
      <c r="M58" s="184" t="n"/>
      <c r="N58" s="184" t="n"/>
      <c r="O58" s="184" t="n"/>
      <c r="P58" s="184" t="n"/>
    </row>
    <row r="59" ht="22" customHeight="1">
      <c r="A59" s="187" t="n"/>
      <c r="B59" s="187" t="n"/>
      <c r="C59" s="187" t="n"/>
      <c r="D59" s="202">
        <f>IF(C59="","",TEXT(C59,"MMMM"))</f>
        <v/>
      </c>
      <c r="E59" s="202">
        <f>IF(C59="","",IF(MONTH(C59)=MONTH(TODAY()),"🎂 This Month!",IF(MONTH(C59)=MONTH(TODAY()+30),"⚠️ Next Month","")))</f>
        <v/>
      </c>
      <c r="F59" s="187" t="n"/>
      <c r="G59" s="202">
        <f>IF(F59="","",IF(TODAY()&gt;F59+365,"⚠️ Overdue",IF(F59-TODAY()&lt;=30,"📋 Due Soon","✅ OK")))</f>
        <v/>
      </c>
      <c r="H59" s="187" t="n"/>
      <c r="I59" s="187" t="n"/>
      <c r="J59" s="187" t="n"/>
      <c r="K59" s="187" t="n"/>
      <c r="L59" s="187" t="n"/>
      <c r="M59" s="187" t="n"/>
      <c r="N59" s="187" t="n"/>
      <c r="O59" s="187" t="n"/>
      <c r="P59" s="187" t="n"/>
    </row>
    <row r="60" ht="22" customHeight="1">
      <c r="A60" s="184" t="n"/>
      <c r="B60" s="184" t="n"/>
      <c r="C60" s="184" t="n"/>
      <c r="D60" s="202">
        <f>IF(C60="","",TEXT(C60,"MMMM"))</f>
        <v/>
      </c>
      <c r="E60" s="202">
        <f>IF(C60="","",IF(MONTH(C60)=MONTH(TODAY()),"🎂 This Month!",IF(MONTH(C60)=MONTH(TODAY()+30),"⚠️ Next Month","")))</f>
        <v/>
      </c>
      <c r="F60" s="184" t="n"/>
      <c r="G60" s="202">
        <f>IF(F60="","",IF(TODAY()&gt;F60+365,"⚠️ Overdue",IF(F60-TODAY()&lt;=30,"📋 Due Soon","✅ OK")))</f>
        <v/>
      </c>
      <c r="H60" s="184" t="n"/>
      <c r="I60" s="184" t="n"/>
      <c r="J60" s="184" t="n"/>
      <c r="K60" s="184" t="n"/>
      <c r="L60" s="184" t="n"/>
      <c r="M60" s="184" t="n"/>
      <c r="N60" s="184" t="n"/>
      <c r="O60" s="184" t="n"/>
      <c r="P60" s="184" t="n"/>
    </row>
    <row r="61" ht="22" customHeight="1">
      <c r="A61" s="187" t="n"/>
      <c r="B61" s="187" t="n"/>
      <c r="C61" s="187" t="n"/>
      <c r="D61" s="202">
        <f>IF(C61="","",TEXT(C61,"MMMM"))</f>
        <v/>
      </c>
      <c r="E61" s="202">
        <f>IF(C61="","",IF(MONTH(C61)=MONTH(TODAY()),"🎂 This Month!",IF(MONTH(C61)=MONTH(TODAY()+30),"⚠️ Next Month","")))</f>
        <v/>
      </c>
      <c r="F61" s="187" t="n"/>
      <c r="G61" s="202">
        <f>IF(F61="","",IF(TODAY()&gt;F61+365,"⚠️ Overdue",IF(F61-TODAY()&lt;=30,"📋 Due Soon","✅ OK")))</f>
        <v/>
      </c>
      <c r="H61" s="187" t="n"/>
      <c r="I61" s="187" t="n"/>
      <c r="J61" s="187" t="n"/>
      <c r="K61" s="187" t="n"/>
      <c r="L61" s="187" t="n"/>
      <c r="M61" s="187" t="n"/>
      <c r="N61" s="187" t="n"/>
      <c r="O61" s="187" t="n"/>
      <c r="P61" s="187" t="n"/>
    </row>
    <row r="62" ht="22" customHeight="1">
      <c r="A62" s="184" t="n"/>
      <c r="B62" s="184" t="n"/>
      <c r="C62" s="184" t="n"/>
      <c r="D62" s="202">
        <f>IF(C62="","",TEXT(C62,"MMMM"))</f>
        <v/>
      </c>
      <c r="E62" s="202">
        <f>IF(C62="","",IF(MONTH(C62)=MONTH(TODAY()),"🎂 This Month!",IF(MONTH(C62)=MONTH(TODAY()+30),"⚠️ Next Month","")))</f>
        <v/>
      </c>
      <c r="F62" s="184" t="n"/>
      <c r="G62" s="202">
        <f>IF(F62="","",IF(TODAY()&gt;F62+365,"⚠️ Overdue",IF(F62-TODAY()&lt;=30,"📋 Due Soon","✅ OK")))</f>
        <v/>
      </c>
      <c r="H62" s="184" t="n"/>
      <c r="I62" s="184" t="n"/>
      <c r="J62" s="184" t="n"/>
      <c r="K62" s="184" t="n"/>
      <c r="L62" s="184" t="n"/>
      <c r="M62" s="184" t="n"/>
      <c r="N62" s="184" t="n"/>
      <c r="O62" s="184" t="n"/>
      <c r="P62" s="184" t="n"/>
    </row>
    <row r="63" ht="22" customHeight="1">
      <c r="A63" s="187" t="n"/>
      <c r="B63" s="187" t="n"/>
      <c r="C63" s="187" t="n"/>
      <c r="D63" s="202">
        <f>IF(C63="","",TEXT(C63,"MMMM"))</f>
        <v/>
      </c>
      <c r="E63" s="202">
        <f>IF(C63="","",IF(MONTH(C63)=MONTH(TODAY()),"🎂 This Month!",IF(MONTH(C63)=MONTH(TODAY()+30),"⚠️ Next Month","")))</f>
        <v/>
      </c>
      <c r="F63" s="187" t="n"/>
      <c r="G63" s="202">
        <f>IF(F63="","",IF(TODAY()&gt;F63+365,"⚠️ Overdue",IF(F63-TODAY()&lt;=30,"📋 Due Soon","✅ OK")))</f>
        <v/>
      </c>
      <c r="H63" s="187" t="n"/>
      <c r="I63" s="187" t="n"/>
      <c r="J63" s="187" t="n"/>
      <c r="K63" s="187" t="n"/>
      <c r="L63" s="187" t="n"/>
      <c r="M63" s="187" t="n"/>
      <c r="N63" s="187" t="n"/>
      <c r="O63" s="187" t="n"/>
      <c r="P63" s="187" t="n"/>
    </row>
    <row r="64" ht="22" customHeight="1">
      <c r="A64" s="184" t="n"/>
      <c r="B64" s="184" t="n"/>
      <c r="C64" s="184" t="n"/>
      <c r="D64" s="202">
        <f>IF(C64="","",TEXT(C64,"MMMM"))</f>
        <v/>
      </c>
      <c r="E64" s="202">
        <f>IF(C64="","",IF(MONTH(C64)=MONTH(TODAY()),"🎂 This Month!",IF(MONTH(C64)=MONTH(TODAY()+30),"⚠️ Next Month","")))</f>
        <v/>
      </c>
      <c r="F64" s="184" t="n"/>
      <c r="G64" s="202">
        <f>IF(F64="","",IF(TODAY()&gt;F64+365,"⚠️ Overdue",IF(F64-TODAY()&lt;=30,"📋 Due Soon","✅ OK")))</f>
        <v/>
      </c>
      <c r="H64" s="184" t="n"/>
      <c r="I64" s="184" t="n"/>
      <c r="J64" s="184" t="n"/>
      <c r="K64" s="184" t="n"/>
      <c r="L64" s="184" t="n"/>
      <c r="M64" s="184" t="n"/>
      <c r="N64" s="184" t="n"/>
      <c r="O64" s="184" t="n"/>
      <c r="P64" s="184" t="n"/>
    </row>
    <row r="65" ht="22" customHeight="1">
      <c r="A65" s="187" t="n"/>
      <c r="B65" s="187" t="n"/>
      <c r="C65" s="187" t="n"/>
      <c r="D65" s="202">
        <f>IF(C65="","",TEXT(C65,"MMMM"))</f>
        <v/>
      </c>
      <c r="E65" s="202">
        <f>IF(C65="","",IF(MONTH(C65)=MONTH(TODAY()),"🎂 This Month!",IF(MONTH(C65)=MONTH(TODAY()+30),"⚠️ Next Month","")))</f>
        <v/>
      </c>
      <c r="F65" s="187" t="n"/>
      <c r="G65" s="202">
        <f>IF(F65="","",IF(TODAY()&gt;F65+365,"⚠️ Overdue",IF(F65-TODAY()&lt;=30,"📋 Due Soon","✅ OK")))</f>
        <v/>
      </c>
      <c r="H65" s="187" t="n"/>
      <c r="I65" s="187" t="n"/>
      <c r="J65" s="187" t="n"/>
      <c r="K65" s="187" t="n"/>
      <c r="L65" s="187" t="n"/>
      <c r="M65" s="187" t="n"/>
      <c r="N65" s="187" t="n"/>
      <c r="O65" s="187" t="n"/>
      <c r="P65" s="187" t="n"/>
    </row>
    <row r="66" ht="22" customHeight="1">
      <c r="A66" s="184" t="n"/>
      <c r="B66" s="184" t="n"/>
      <c r="C66" s="184" t="n"/>
      <c r="D66" s="202">
        <f>IF(C66="","",TEXT(C66,"MMMM"))</f>
        <v/>
      </c>
      <c r="E66" s="202">
        <f>IF(C66="","",IF(MONTH(C66)=MONTH(TODAY()),"🎂 This Month!",IF(MONTH(C66)=MONTH(TODAY()+30),"⚠️ Next Month","")))</f>
        <v/>
      </c>
      <c r="F66" s="184" t="n"/>
      <c r="G66" s="202">
        <f>IF(F66="","",IF(TODAY()&gt;F66+365,"⚠️ Overdue",IF(F66-TODAY()&lt;=30,"📋 Due Soon","✅ OK")))</f>
        <v/>
      </c>
      <c r="H66" s="184" t="n"/>
      <c r="I66" s="184" t="n"/>
      <c r="J66" s="184" t="n"/>
      <c r="K66" s="184" t="n"/>
      <c r="L66" s="184" t="n"/>
      <c r="M66" s="184" t="n"/>
      <c r="N66" s="184" t="n"/>
      <c r="O66" s="184" t="n"/>
      <c r="P66" s="184" t="n"/>
    </row>
    <row r="67" ht="22" customHeight="1">
      <c r="A67" s="187" t="n"/>
      <c r="B67" s="187" t="n"/>
      <c r="C67" s="187" t="n"/>
      <c r="D67" s="202">
        <f>IF(C67="","",TEXT(C67,"MMMM"))</f>
        <v/>
      </c>
      <c r="E67" s="202">
        <f>IF(C67="","",IF(MONTH(C67)=MONTH(TODAY()),"🎂 This Month!",IF(MONTH(C67)=MONTH(TODAY()+30),"⚠️ Next Month","")))</f>
        <v/>
      </c>
      <c r="F67" s="187" t="n"/>
      <c r="G67" s="202">
        <f>IF(F67="","",IF(TODAY()&gt;F67+365,"⚠️ Overdue",IF(F67-TODAY()&lt;=30,"📋 Due Soon","✅ OK")))</f>
        <v/>
      </c>
      <c r="H67" s="187" t="n"/>
      <c r="I67" s="187" t="n"/>
      <c r="J67" s="187" t="n"/>
      <c r="K67" s="187" t="n"/>
      <c r="L67" s="187" t="n"/>
      <c r="M67" s="187" t="n"/>
      <c r="N67" s="187" t="n"/>
      <c r="O67" s="187" t="n"/>
      <c r="P67" s="187" t="n"/>
    </row>
    <row r="68" ht="22" customHeight="1">
      <c r="A68" s="184" t="n"/>
      <c r="B68" s="184" t="n"/>
      <c r="C68" s="184" t="n"/>
      <c r="D68" s="202">
        <f>IF(C68="","",TEXT(C68,"MMMM"))</f>
        <v/>
      </c>
      <c r="E68" s="202">
        <f>IF(C68="","",IF(MONTH(C68)=MONTH(TODAY()),"🎂 This Month!",IF(MONTH(C68)=MONTH(TODAY()+30),"⚠️ Next Month","")))</f>
        <v/>
      </c>
      <c r="F68" s="184" t="n"/>
      <c r="G68" s="202">
        <f>IF(F68="","",IF(TODAY()&gt;F68+365,"⚠️ Overdue",IF(F68-TODAY()&lt;=30,"📋 Due Soon","✅ OK")))</f>
        <v/>
      </c>
      <c r="H68" s="184" t="n"/>
      <c r="I68" s="184" t="n"/>
      <c r="J68" s="184" t="n"/>
      <c r="K68" s="184" t="n"/>
      <c r="L68" s="184" t="n"/>
      <c r="M68" s="184" t="n"/>
      <c r="N68" s="184" t="n"/>
      <c r="O68" s="184" t="n"/>
      <c r="P68" s="184" t="n"/>
    </row>
    <row r="69" ht="22" customHeight="1">
      <c r="A69" s="187" t="n"/>
      <c r="B69" s="187" t="n"/>
      <c r="C69" s="187" t="n"/>
      <c r="D69" s="202">
        <f>IF(C69="","",TEXT(C69,"MMMM"))</f>
        <v/>
      </c>
      <c r="E69" s="202">
        <f>IF(C69="","",IF(MONTH(C69)=MONTH(TODAY()),"🎂 This Month!",IF(MONTH(C69)=MONTH(TODAY()+30),"⚠️ Next Month","")))</f>
        <v/>
      </c>
      <c r="F69" s="187" t="n"/>
      <c r="G69" s="202">
        <f>IF(F69="","",IF(TODAY()&gt;F69+365,"⚠️ Overdue",IF(F69-TODAY()&lt;=30,"📋 Due Soon","✅ OK")))</f>
        <v/>
      </c>
      <c r="H69" s="187" t="n"/>
      <c r="I69" s="187" t="n"/>
      <c r="J69" s="187" t="n"/>
      <c r="K69" s="187" t="n"/>
      <c r="L69" s="187" t="n"/>
      <c r="M69" s="187" t="n"/>
      <c r="N69" s="187" t="n"/>
      <c r="O69" s="187" t="n"/>
      <c r="P69" s="187" t="n"/>
    </row>
    <row r="70" ht="22" customHeight="1">
      <c r="A70" s="184" t="n"/>
      <c r="B70" s="184" t="n"/>
      <c r="C70" s="184" t="n"/>
      <c r="D70" s="202">
        <f>IF(C70="","",TEXT(C70,"MMMM"))</f>
        <v/>
      </c>
      <c r="E70" s="202">
        <f>IF(C70="","",IF(MONTH(C70)=MONTH(TODAY()),"🎂 This Month!",IF(MONTH(C70)=MONTH(TODAY()+30),"⚠️ Next Month","")))</f>
        <v/>
      </c>
      <c r="F70" s="184" t="n"/>
      <c r="G70" s="202">
        <f>IF(F70="","",IF(TODAY()&gt;F70+365,"⚠️ Overdue",IF(F70-TODAY()&lt;=30,"📋 Due Soon","✅ OK")))</f>
        <v/>
      </c>
      <c r="H70" s="184" t="n"/>
      <c r="I70" s="184" t="n"/>
      <c r="J70" s="184" t="n"/>
      <c r="K70" s="184" t="n"/>
      <c r="L70" s="184" t="n"/>
      <c r="M70" s="184" t="n"/>
      <c r="N70" s="184" t="n"/>
      <c r="O70" s="184" t="n"/>
      <c r="P70" s="184" t="n"/>
    </row>
    <row r="71" ht="22" customHeight="1">
      <c r="A71" s="187" t="n"/>
      <c r="B71" s="187" t="n"/>
      <c r="C71" s="187" t="n"/>
      <c r="D71" s="202">
        <f>IF(C71="","",TEXT(C71,"MMMM"))</f>
        <v/>
      </c>
      <c r="E71" s="202">
        <f>IF(C71="","",IF(MONTH(C71)=MONTH(TODAY()),"🎂 This Month!",IF(MONTH(C71)=MONTH(TODAY()+30),"⚠️ Next Month","")))</f>
        <v/>
      </c>
      <c r="F71" s="187" t="n"/>
      <c r="G71" s="202">
        <f>IF(F71="","",IF(TODAY()&gt;F71+365,"⚠️ Overdue",IF(F71-TODAY()&lt;=30,"📋 Due Soon","✅ OK")))</f>
        <v/>
      </c>
      <c r="H71" s="187" t="n"/>
      <c r="I71" s="187" t="n"/>
      <c r="J71" s="187" t="n"/>
      <c r="K71" s="187" t="n"/>
      <c r="L71" s="187" t="n"/>
      <c r="M71" s="187" t="n"/>
      <c r="N71" s="187" t="n"/>
      <c r="O71" s="187" t="n"/>
      <c r="P71" s="187" t="n"/>
    </row>
    <row r="72" ht="22" customHeight="1">
      <c r="A72" s="184" t="n"/>
      <c r="B72" s="184" t="n"/>
      <c r="C72" s="184" t="n"/>
      <c r="D72" s="202">
        <f>IF(C72="","",TEXT(C72,"MMMM"))</f>
        <v/>
      </c>
      <c r="E72" s="202">
        <f>IF(C72="","",IF(MONTH(C72)=MONTH(TODAY()),"🎂 This Month!",IF(MONTH(C72)=MONTH(TODAY()+30),"⚠️ Next Month","")))</f>
        <v/>
      </c>
      <c r="F72" s="184" t="n"/>
      <c r="G72" s="202">
        <f>IF(F72="","",IF(TODAY()&gt;F72+365,"⚠️ Overdue",IF(F72-TODAY()&lt;=30,"📋 Due Soon","✅ OK")))</f>
        <v/>
      </c>
      <c r="H72" s="184" t="n"/>
      <c r="I72" s="184" t="n"/>
      <c r="J72" s="184" t="n"/>
      <c r="K72" s="184" t="n"/>
      <c r="L72" s="184" t="n"/>
      <c r="M72" s="184" t="n"/>
      <c r="N72" s="184" t="n"/>
      <c r="O72" s="184" t="n"/>
      <c r="P72" s="184" t="n"/>
    </row>
    <row r="73" ht="22" customHeight="1">
      <c r="A73" s="187" t="n"/>
      <c r="B73" s="187" t="n"/>
      <c r="C73" s="187" t="n"/>
      <c r="D73" s="202">
        <f>IF(C73="","",TEXT(C73,"MMMM"))</f>
        <v/>
      </c>
      <c r="E73" s="202">
        <f>IF(C73="","",IF(MONTH(C73)=MONTH(TODAY()),"🎂 This Month!",IF(MONTH(C73)=MONTH(TODAY()+30),"⚠️ Next Month","")))</f>
        <v/>
      </c>
      <c r="F73" s="187" t="n"/>
      <c r="G73" s="202">
        <f>IF(F73="","",IF(TODAY()&gt;F73+365,"⚠️ Overdue",IF(F73-TODAY()&lt;=30,"📋 Due Soon","✅ OK")))</f>
        <v/>
      </c>
      <c r="H73" s="187" t="n"/>
      <c r="I73" s="187" t="n"/>
      <c r="J73" s="187" t="n"/>
      <c r="K73" s="187" t="n"/>
      <c r="L73" s="187" t="n"/>
      <c r="M73" s="187" t="n"/>
      <c r="N73" s="187" t="n"/>
      <c r="O73" s="187" t="n"/>
      <c r="P73" s="187" t="n"/>
    </row>
    <row r="74" ht="22" customHeight="1">
      <c r="A74" s="184" t="n"/>
      <c r="B74" s="184" t="n"/>
      <c r="C74" s="184" t="n"/>
      <c r="D74" s="202">
        <f>IF(C74="","",TEXT(C74,"MMMM"))</f>
        <v/>
      </c>
      <c r="E74" s="202">
        <f>IF(C74="","",IF(MONTH(C74)=MONTH(TODAY()),"🎂 This Month!",IF(MONTH(C74)=MONTH(TODAY()+30),"⚠️ Next Month","")))</f>
        <v/>
      </c>
      <c r="F74" s="184" t="n"/>
      <c r="G74" s="202">
        <f>IF(F74="","",IF(TODAY()&gt;F74+365,"⚠️ Overdue",IF(F74-TODAY()&lt;=30,"📋 Due Soon","✅ OK")))</f>
        <v/>
      </c>
      <c r="H74" s="184" t="n"/>
      <c r="I74" s="184" t="n"/>
      <c r="J74" s="184" t="n"/>
      <c r="K74" s="184" t="n"/>
      <c r="L74" s="184" t="n"/>
      <c r="M74" s="184" t="n"/>
      <c r="N74" s="184" t="n"/>
      <c r="O74" s="184" t="n"/>
      <c r="P74" s="184" t="n"/>
    </row>
    <row r="75" ht="22" customHeight="1">
      <c r="A75" s="187" t="n"/>
      <c r="B75" s="187" t="n"/>
      <c r="C75" s="187" t="n"/>
      <c r="D75" s="202">
        <f>IF(C75="","",TEXT(C75,"MMMM"))</f>
        <v/>
      </c>
      <c r="E75" s="202">
        <f>IF(C75="","",IF(MONTH(C75)=MONTH(TODAY()),"🎂 This Month!",IF(MONTH(C75)=MONTH(TODAY()+30),"⚠️ Next Month","")))</f>
        <v/>
      </c>
      <c r="F75" s="187" t="n"/>
      <c r="G75" s="202">
        <f>IF(F75="","",IF(TODAY()&gt;F75+365,"⚠️ Overdue",IF(F75-TODAY()&lt;=30,"📋 Due Soon","✅ OK")))</f>
        <v/>
      </c>
      <c r="H75" s="187" t="n"/>
      <c r="I75" s="187" t="n"/>
      <c r="J75" s="187" t="n"/>
      <c r="K75" s="187" t="n"/>
      <c r="L75" s="187" t="n"/>
      <c r="M75" s="187" t="n"/>
      <c r="N75" s="187" t="n"/>
      <c r="O75" s="187" t="n"/>
      <c r="P75" s="187" t="n"/>
    </row>
    <row r="76" ht="22" customHeight="1">
      <c r="A76" s="184" t="n"/>
      <c r="B76" s="184" t="n"/>
      <c r="C76" s="184" t="n"/>
      <c r="D76" s="202">
        <f>IF(C76="","",TEXT(C76,"MMMM"))</f>
        <v/>
      </c>
      <c r="E76" s="202">
        <f>IF(C76="","",IF(MONTH(C76)=MONTH(TODAY()),"🎂 This Month!",IF(MONTH(C76)=MONTH(TODAY()+30),"⚠️ Next Month","")))</f>
        <v/>
      </c>
      <c r="F76" s="184" t="n"/>
      <c r="G76" s="202">
        <f>IF(F76="","",IF(TODAY()&gt;F76+365,"⚠️ Overdue",IF(F76-TODAY()&lt;=30,"📋 Due Soon","✅ OK")))</f>
        <v/>
      </c>
      <c r="H76" s="184" t="n"/>
      <c r="I76" s="184" t="n"/>
      <c r="J76" s="184" t="n"/>
      <c r="K76" s="184" t="n"/>
      <c r="L76" s="184" t="n"/>
      <c r="M76" s="184" t="n"/>
      <c r="N76" s="184" t="n"/>
      <c r="O76" s="184" t="n"/>
      <c r="P76" s="184" t="n"/>
    </row>
    <row r="77" ht="22" customHeight="1">
      <c r="A77" s="187" t="n"/>
      <c r="B77" s="187" t="n"/>
      <c r="C77" s="187" t="n"/>
      <c r="D77" s="202">
        <f>IF(C77="","",TEXT(C77,"MMMM"))</f>
        <v/>
      </c>
      <c r="E77" s="202">
        <f>IF(C77="","",IF(MONTH(C77)=MONTH(TODAY()),"🎂 This Month!",IF(MONTH(C77)=MONTH(TODAY()+30),"⚠️ Next Month","")))</f>
        <v/>
      </c>
      <c r="F77" s="187" t="n"/>
      <c r="G77" s="202">
        <f>IF(F77="","",IF(TODAY()&gt;F77+365,"⚠️ Overdue",IF(F77-TODAY()&lt;=30,"📋 Due Soon","✅ OK")))</f>
        <v/>
      </c>
      <c r="H77" s="187" t="n"/>
      <c r="I77" s="187" t="n"/>
      <c r="J77" s="187" t="n"/>
      <c r="K77" s="187" t="n"/>
      <c r="L77" s="187" t="n"/>
      <c r="M77" s="187" t="n"/>
      <c r="N77" s="187" t="n"/>
      <c r="O77" s="187" t="n"/>
      <c r="P77" s="187" t="n"/>
    </row>
    <row r="78" ht="22" customHeight="1">
      <c r="A78" s="184" t="n"/>
      <c r="B78" s="184" t="n"/>
      <c r="C78" s="184" t="n"/>
      <c r="D78" s="202">
        <f>IF(C78="","",TEXT(C78,"MMMM"))</f>
        <v/>
      </c>
      <c r="E78" s="202">
        <f>IF(C78="","",IF(MONTH(C78)=MONTH(TODAY()),"🎂 This Month!",IF(MONTH(C78)=MONTH(TODAY()+30),"⚠️ Next Month","")))</f>
        <v/>
      </c>
      <c r="F78" s="184" t="n"/>
      <c r="G78" s="202">
        <f>IF(F78="","",IF(TODAY()&gt;F78+365,"⚠️ Overdue",IF(F78-TODAY()&lt;=30,"📋 Due Soon","✅ OK")))</f>
        <v/>
      </c>
      <c r="H78" s="184" t="n"/>
      <c r="I78" s="184" t="n"/>
      <c r="J78" s="184" t="n"/>
      <c r="K78" s="184" t="n"/>
      <c r="L78" s="184" t="n"/>
      <c r="M78" s="184" t="n"/>
      <c r="N78" s="184" t="n"/>
      <c r="O78" s="184" t="n"/>
      <c r="P78" s="184" t="n"/>
    </row>
    <row r="79" ht="22" customHeight="1">
      <c r="A79" s="187" t="n"/>
      <c r="B79" s="187" t="n"/>
      <c r="C79" s="187" t="n"/>
      <c r="D79" s="202">
        <f>IF(C79="","",TEXT(C79,"MMMM"))</f>
        <v/>
      </c>
      <c r="E79" s="202">
        <f>IF(C79="","",IF(MONTH(C79)=MONTH(TODAY()),"🎂 This Month!",IF(MONTH(C79)=MONTH(TODAY()+30),"⚠️ Next Month","")))</f>
        <v/>
      </c>
      <c r="F79" s="187" t="n"/>
      <c r="G79" s="202">
        <f>IF(F79="","",IF(TODAY()&gt;F79+365,"⚠️ Overdue",IF(F79-TODAY()&lt;=30,"📋 Due Soon","✅ OK")))</f>
        <v/>
      </c>
      <c r="H79" s="187" t="n"/>
      <c r="I79" s="187" t="n"/>
      <c r="J79" s="187" t="n"/>
      <c r="K79" s="187" t="n"/>
      <c r="L79" s="187" t="n"/>
      <c r="M79" s="187" t="n"/>
      <c r="N79" s="187" t="n"/>
      <c r="O79" s="187" t="n"/>
      <c r="P79" s="187" t="n"/>
    </row>
    <row r="80" ht="22" customHeight="1">
      <c r="A80" s="184" t="n"/>
      <c r="B80" s="184" t="n"/>
      <c r="C80" s="184" t="n"/>
      <c r="D80" s="202">
        <f>IF(C80="","",TEXT(C80,"MMMM"))</f>
        <v/>
      </c>
      <c r="E80" s="202">
        <f>IF(C80="","",IF(MONTH(C80)=MONTH(TODAY()),"🎂 This Month!",IF(MONTH(C80)=MONTH(TODAY()+30),"⚠️ Next Month","")))</f>
        <v/>
      </c>
      <c r="F80" s="184" t="n"/>
      <c r="G80" s="202">
        <f>IF(F80="","",IF(TODAY()&gt;F80+365,"⚠️ Overdue",IF(F80-TODAY()&lt;=30,"📋 Due Soon","✅ OK")))</f>
        <v/>
      </c>
      <c r="H80" s="184" t="n"/>
      <c r="I80" s="184" t="n"/>
      <c r="J80" s="184" t="n"/>
      <c r="K80" s="184" t="n"/>
      <c r="L80" s="184" t="n"/>
      <c r="M80" s="184" t="n"/>
      <c r="N80" s="184" t="n"/>
      <c r="O80" s="184" t="n"/>
      <c r="P80" s="184" t="n"/>
    </row>
    <row r="81" ht="22" customHeight="1">
      <c r="A81" s="187" t="n"/>
      <c r="B81" s="187" t="n"/>
      <c r="C81" s="187" t="n"/>
      <c r="D81" s="202">
        <f>IF(C81="","",TEXT(C81,"MMMM"))</f>
        <v/>
      </c>
      <c r="E81" s="202">
        <f>IF(C81="","",IF(MONTH(C81)=MONTH(TODAY()),"🎂 This Month!",IF(MONTH(C81)=MONTH(TODAY()+30),"⚠️ Next Month","")))</f>
        <v/>
      </c>
      <c r="F81" s="187" t="n"/>
      <c r="G81" s="202">
        <f>IF(F81="","",IF(TODAY()&gt;F81+365,"⚠️ Overdue",IF(F81-TODAY()&lt;=30,"📋 Due Soon","✅ OK")))</f>
        <v/>
      </c>
      <c r="H81" s="187" t="n"/>
      <c r="I81" s="187" t="n"/>
      <c r="J81" s="187" t="n"/>
      <c r="K81" s="187" t="n"/>
      <c r="L81" s="187" t="n"/>
      <c r="M81" s="187" t="n"/>
      <c r="N81" s="187" t="n"/>
      <c r="O81" s="187" t="n"/>
      <c r="P81" s="187" t="n"/>
    </row>
    <row r="82" ht="22" customHeight="1">
      <c r="A82" s="184" t="n"/>
      <c r="B82" s="184" t="n"/>
      <c r="C82" s="184" t="n"/>
      <c r="D82" s="202">
        <f>IF(C82="","",TEXT(C82,"MMMM"))</f>
        <v/>
      </c>
      <c r="E82" s="202">
        <f>IF(C82="","",IF(MONTH(C82)=MONTH(TODAY()),"🎂 This Month!",IF(MONTH(C82)=MONTH(TODAY()+30),"⚠️ Next Month","")))</f>
        <v/>
      </c>
      <c r="F82" s="184" t="n"/>
      <c r="G82" s="202">
        <f>IF(F82="","",IF(TODAY()&gt;F82+365,"⚠️ Overdue",IF(F82-TODAY()&lt;=30,"📋 Due Soon","✅ OK")))</f>
        <v/>
      </c>
      <c r="H82" s="184" t="n"/>
      <c r="I82" s="184" t="n"/>
      <c r="J82" s="184" t="n"/>
      <c r="K82" s="184" t="n"/>
      <c r="L82" s="184" t="n"/>
      <c r="M82" s="184" t="n"/>
      <c r="N82" s="184" t="n"/>
      <c r="O82" s="184" t="n"/>
      <c r="P82" s="184" t="n"/>
    </row>
    <row r="83" ht="22" customHeight="1">
      <c r="A83" s="187" t="n"/>
      <c r="B83" s="187" t="n"/>
      <c r="C83" s="187" t="n"/>
      <c r="D83" s="202">
        <f>IF(C83="","",TEXT(C83,"MMMM"))</f>
        <v/>
      </c>
      <c r="E83" s="202">
        <f>IF(C83="","",IF(MONTH(C83)=MONTH(TODAY()),"🎂 This Month!",IF(MONTH(C83)=MONTH(TODAY()+30),"⚠️ Next Month","")))</f>
        <v/>
      </c>
      <c r="F83" s="187" t="n"/>
      <c r="G83" s="202">
        <f>IF(F83="","",IF(TODAY()&gt;F83+365,"⚠️ Overdue",IF(F83-TODAY()&lt;=30,"📋 Due Soon","✅ OK")))</f>
        <v/>
      </c>
      <c r="H83" s="187" t="n"/>
      <c r="I83" s="187" t="n"/>
      <c r="J83" s="187" t="n"/>
      <c r="K83" s="187" t="n"/>
      <c r="L83" s="187" t="n"/>
      <c r="M83" s="187" t="n"/>
      <c r="N83" s="187" t="n"/>
      <c r="O83" s="187" t="n"/>
      <c r="P83" s="187" t="n"/>
    </row>
    <row r="84" ht="22" customHeight="1">
      <c r="A84" s="184" t="n"/>
      <c r="B84" s="184" t="n"/>
      <c r="C84" s="184" t="n"/>
      <c r="D84" s="202">
        <f>IF(C84="","",TEXT(C84,"MMMM"))</f>
        <v/>
      </c>
      <c r="E84" s="202">
        <f>IF(C84="","",IF(MONTH(C84)=MONTH(TODAY()),"🎂 This Month!",IF(MONTH(C84)=MONTH(TODAY()+30),"⚠️ Next Month","")))</f>
        <v/>
      </c>
      <c r="F84" s="184" t="n"/>
      <c r="G84" s="202">
        <f>IF(F84="","",IF(TODAY()&gt;F84+365,"⚠️ Overdue",IF(F84-TODAY()&lt;=30,"📋 Due Soon","✅ OK")))</f>
        <v/>
      </c>
      <c r="H84" s="184" t="n"/>
      <c r="I84" s="184" t="n"/>
      <c r="J84" s="184" t="n"/>
      <c r="K84" s="184" t="n"/>
      <c r="L84" s="184" t="n"/>
      <c r="M84" s="184" t="n"/>
      <c r="N84" s="184" t="n"/>
      <c r="O84" s="184" t="n"/>
      <c r="P84" s="184" t="n"/>
    </row>
    <row r="85" ht="22" customHeight="1">
      <c r="A85" s="187" t="n"/>
      <c r="B85" s="187" t="n"/>
      <c r="C85" s="187" t="n"/>
      <c r="D85" s="202">
        <f>IF(C85="","",TEXT(C85,"MMMM"))</f>
        <v/>
      </c>
      <c r="E85" s="202">
        <f>IF(C85="","",IF(MONTH(C85)=MONTH(TODAY()),"🎂 This Month!",IF(MONTH(C85)=MONTH(TODAY()+30),"⚠️ Next Month","")))</f>
        <v/>
      </c>
      <c r="F85" s="187" t="n"/>
      <c r="G85" s="202">
        <f>IF(F85="","",IF(TODAY()&gt;F85+365,"⚠️ Overdue",IF(F85-TODAY()&lt;=30,"📋 Due Soon","✅ OK")))</f>
        <v/>
      </c>
      <c r="H85" s="187" t="n"/>
      <c r="I85" s="187" t="n"/>
      <c r="J85" s="187" t="n"/>
      <c r="K85" s="187" t="n"/>
      <c r="L85" s="187" t="n"/>
      <c r="M85" s="187" t="n"/>
      <c r="N85" s="187" t="n"/>
      <c r="O85" s="187" t="n"/>
      <c r="P85" s="187" t="n"/>
    </row>
    <row r="86" ht="22" customHeight="1">
      <c r="A86" s="184" t="n"/>
      <c r="B86" s="184" t="n"/>
      <c r="C86" s="184" t="n"/>
      <c r="D86" s="202">
        <f>IF(C86="","",TEXT(C86,"MMMM"))</f>
        <v/>
      </c>
      <c r="E86" s="202">
        <f>IF(C86="","",IF(MONTH(C86)=MONTH(TODAY()),"🎂 This Month!",IF(MONTH(C86)=MONTH(TODAY()+30),"⚠️ Next Month","")))</f>
        <v/>
      </c>
      <c r="F86" s="184" t="n"/>
      <c r="G86" s="202">
        <f>IF(F86="","",IF(TODAY()&gt;F86+365,"⚠️ Overdue",IF(F86-TODAY()&lt;=30,"📋 Due Soon","✅ OK")))</f>
        <v/>
      </c>
      <c r="H86" s="184" t="n"/>
      <c r="I86" s="184" t="n"/>
      <c r="J86" s="184" t="n"/>
      <c r="K86" s="184" t="n"/>
      <c r="L86" s="184" t="n"/>
      <c r="M86" s="184" t="n"/>
      <c r="N86" s="184" t="n"/>
      <c r="O86" s="184" t="n"/>
      <c r="P86" s="184" t="n"/>
    </row>
    <row r="87" ht="22" customHeight="1">
      <c r="A87" s="187" t="n"/>
      <c r="B87" s="187" t="n"/>
      <c r="C87" s="187" t="n"/>
      <c r="D87" s="202">
        <f>IF(C87="","",TEXT(C87,"MMMM"))</f>
        <v/>
      </c>
      <c r="E87" s="202">
        <f>IF(C87="","",IF(MONTH(C87)=MONTH(TODAY()),"🎂 This Month!",IF(MONTH(C87)=MONTH(TODAY()+30),"⚠️ Next Month","")))</f>
        <v/>
      </c>
      <c r="F87" s="187" t="n"/>
      <c r="G87" s="202">
        <f>IF(F87="","",IF(TODAY()&gt;F87+365,"⚠️ Overdue",IF(F87-TODAY()&lt;=30,"📋 Due Soon","✅ OK")))</f>
        <v/>
      </c>
      <c r="H87" s="187" t="n"/>
      <c r="I87" s="187" t="n"/>
      <c r="J87" s="187" t="n"/>
      <c r="K87" s="187" t="n"/>
      <c r="L87" s="187" t="n"/>
      <c r="M87" s="187" t="n"/>
      <c r="N87" s="187" t="n"/>
      <c r="O87" s="187" t="n"/>
      <c r="P87" s="187" t="n"/>
    </row>
    <row r="88" ht="22" customHeight="1">
      <c r="A88" s="184" t="n"/>
      <c r="B88" s="184" t="n"/>
      <c r="C88" s="184" t="n"/>
      <c r="D88" s="202">
        <f>IF(C88="","",TEXT(C88,"MMMM"))</f>
        <v/>
      </c>
      <c r="E88" s="202">
        <f>IF(C88="","",IF(MONTH(C88)=MONTH(TODAY()),"🎂 This Month!",IF(MONTH(C88)=MONTH(TODAY()+30),"⚠️ Next Month","")))</f>
        <v/>
      </c>
      <c r="F88" s="184" t="n"/>
      <c r="G88" s="202">
        <f>IF(F88="","",IF(TODAY()&gt;F88+365,"⚠️ Overdue",IF(F88-TODAY()&lt;=30,"📋 Due Soon","✅ OK")))</f>
        <v/>
      </c>
      <c r="H88" s="184" t="n"/>
      <c r="I88" s="184" t="n"/>
      <c r="J88" s="184" t="n"/>
      <c r="K88" s="184" t="n"/>
      <c r="L88" s="184" t="n"/>
      <c r="M88" s="184" t="n"/>
      <c r="N88" s="184" t="n"/>
      <c r="O88" s="184" t="n"/>
      <c r="P88" s="184" t="n"/>
    </row>
    <row r="89" ht="22" customHeight="1">
      <c r="A89" s="187" t="n"/>
      <c r="B89" s="187" t="n"/>
      <c r="C89" s="187" t="n"/>
      <c r="D89" s="202">
        <f>IF(C89="","",TEXT(C89,"MMMM"))</f>
        <v/>
      </c>
      <c r="E89" s="202">
        <f>IF(C89="","",IF(MONTH(C89)=MONTH(TODAY()),"🎂 This Month!",IF(MONTH(C89)=MONTH(TODAY()+30),"⚠️ Next Month","")))</f>
        <v/>
      </c>
      <c r="F89" s="187" t="n"/>
      <c r="G89" s="202">
        <f>IF(F89="","",IF(TODAY()&gt;F89+365,"⚠️ Overdue",IF(F89-TODAY()&lt;=30,"📋 Due Soon","✅ OK")))</f>
        <v/>
      </c>
      <c r="H89" s="187" t="n"/>
      <c r="I89" s="187" t="n"/>
      <c r="J89" s="187" t="n"/>
      <c r="K89" s="187" t="n"/>
      <c r="L89" s="187" t="n"/>
      <c r="M89" s="187" t="n"/>
      <c r="N89" s="187" t="n"/>
      <c r="O89" s="187" t="n"/>
      <c r="P89" s="187" t="n"/>
    </row>
    <row r="90" ht="22" customHeight="1">
      <c r="A90" s="184" t="n"/>
      <c r="B90" s="184" t="n"/>
      <c r="C90" s="184" t="n"/>
      <c r="D90" s="202">
        <f>IF(C90="","",TEXT(C90,"MMMM"))</f>
        <v/>
      </c>
      <c r="E90" s="202">
        <f>IF(C90="","",IF(MONTH(C90)=MONTH(TODAY()),"🎂 This Month!",IF(MONTH(C90)=MONTH(TODAY()+30),"⚠️ Next Month","")))</f>
        <v/>
      </c>
      <c r="F90" s="184" t="n"/>
      <c r="G90" s="202">
        <f>IF(F90="","",IF(TODAY()&gt;F90+365,"⚠️ Overdue",IF(F90-TODAY()&lt;=30,"📋 Due Soon","✅ OK")))</f>
        <v/>
      </c>
      <c r="H90" s="184" t="n"/>
      <c r="I90" s="184" t="n"/>
      <c r="J90" s="184" t="n"/>
      <c r="K90" s="184" t="n"/>
      <c r="L90" s="184" t="n"/>
      <c r="M90" s="184" t="n"/>
      <c r="N90" s="184" t="n"/>
      <c r="O90" s="184" t="n"/>
      <c r="P90" s="184" t="n"/>
    </row>
    <row r="91" ht="22" customHeight="1">
      <c r="A91" s="187" t="n"/>
      <c r="B91" s="187" t="n"/>
      <c r="C91" s="187" t="n"/>
      <c r="D91" s="202">
        <f>IF(C91="","",TEXT(C91,"MMMM"))</f>
        <v/>
      </c>
      <c r="E91" s="202">
        <f>IF(C91="","",IF(MONTH(C91)=MONTH(TODAY()),"🎂 This Month!",IF(MONTH(C91)=MONTH(TODAY()+30),"⚠️ Next Month","")))</f>
        <v/>
      </c>
      <c r="F91" s="187" t="n"/>
      <c r="G91" s="202">
        <f>IF(F91="","",IF(TODAY()&gt;F91+365,"⚠️ Overdue",IF(F91-TODAY()&lt;=30,"📋 Due Soon","✅ OK")))</f>
        <v/>
      </c>
      <c r="H91" s="187" t="n"/>
      <c r="I91" s="187" t="n"/>
      <c r="J91" s="187" t="n"/>
      <c r="K91" s="187" t="n"/>
      <c r="L91" s="187" t="n"/>
      <c r="M91" s="187" t="n"/>
      <c r="N91" s="187" t="n"/>
      <c r="O91" s="187" t="n"/>
      <c r="P91" s="187" t="n"/>
    </row>
    <row r="92" ht="22" customHeight="1">
      <c r="A92" s="184" t="n"/>
      <c r="B92" s="184" t="n"/>
      <c r="C92" s="184" t="n"/>
      <c r="D92" s="202">
        <f>IF(C92="","",TEXT(C92,"MMMM"))</f>
        <v/>
      </c>
      <c r="E92" s="202">
        <f>IF(C92="","",IF(MONTH(C92)=MONTH(TODAY()),"🎂 This Month!",IF(MONTH(C92)=MONTH(TODAY()+30),"⚠️ Next Month","")))</f>
        <v/>
      </c>
      <c r="F92" s="184" t="n"/>
      <c r="G92" s="202">
        <f>IF(F92="","",IF(TODAY()&gt;F92+365,"⚠️ Overdue",IF(F92-TODAY()&lt;=30,"📋 Due Soon","✅ OK")))</f>
        <v/>
      </c>
      <c r="H92" s="184" t="n"/>
      <c r="I92" s="184" t="n"/>
      <c r="J92" s="184" t="n"/>
      <c r="K92" s="184" t="n"/>
      <c r="L92" s="184" t="n"/>
      <c r="M92" s="184" t="n"/>
      <c r="N92" s="184" t="n"/>
      <c r="O92" s="184" t="n"/>
      <c r="P92" s="184" t="n"/>
    </row>
    <row r="93" ht="22" customHeight="1">
      <c r="A93" s="187" t="n"/>
      <c r="B93" s="187" t="n"/>
      <c r="C93" s="187" t="n"/>
      <c r="D93" s="202">
        <f>IF(C93="","",TEXT(C93,"MMMM"))</f>
        <v/>
      </c>
      <c r="E93" s="202">
        <f>IF(C93="","",IF(MONTH(C93)=MONTH(TODAY()),"🎂 This Month!",IF(MONTH(C93)=MONTH(TODAY()+30),"⚠️ Next Month","")))</f>
        <v/>
      </c>
      <c r="F93" s="187" t="n"/>
      <c r="G93" s="202">
        <f>IF(F93="","",IF(TODAY()&gt;F93+365,"⚠️ Overdue",IF(F93-TODAY()&lt;=30,"📋 Due Soon","✅ OK")))</f>
        <v/>
      </c>
      <c r="H93" s="187" t="n"/>
      <c r="I93" s="187" t="n"/>
      <c r="J93" s="187" t="n"/>
      <c r="K93" s="187" t="n"/>
      <c r="L93" s="187" t="n"/>
      <c r="M93" s="187" t="n"/>
      <c r="N93" s="187" t="n"/>
      <c r="O93" s="187" t="n"/>
      <c r="P93" s="187" t="n"/>
    </row>
    <row r="94" ht="22" customHeight="1">
      <c r="A94" s="184" t="n"/>
      <c r="B94" s="184" t="n"/>
      <c r="C94" s="184" t="n"/>
      <c r="D94" s="202">
        <f>IF(C94="","",TEXT(C94,"MMMM"))</f>
        <v/>
      </c>
      <c r="E94" s="202">
        <f>IF(C94="","",IF(MONTH(C94)=MONTH(TODAY()),"🎂 This Month!",IF(MONTH(C94)=MONTH(TODAY()+30),"⚠️ Next Month","")))</f>
        <v/>
      </c>
      <c r="F94" s="184" t="n"/>
      <c r="G94" s="202">
        <f>IF(F94="","",IF(TODAY()&gt;F94+365,"⚠️ Overdue",IF(F94-TODAY()&lt;=30,"📋 Due Soon","✅ OK")))</f>
        <v/>
      </c>
      <c r="H94" s="184" t="n"/>
      <c r="I94" s="184" t="n"/>
      <c r="J94" s="184" t="n"/>
      <c r="K94" s="184" t="n"/>
      <c r="L94" s="184" t="n"/>
      <c r="M94" s="184" t="n"/>
      <c r="N94" s="184" t="n"/>
      <c r="O94" s="184" t="n"/>
      <c r="P94" s="184" t="n"/>
    </row>
    <row r="95" ht="22" customHeight="1">
      <c r="A95" s="187" t="n"/>
      <c r="B95" s="187" t="n"/>
      <c r="C95" s="187" t="n"/>
      <c r="D95" s="202">
        <f>IF(C95="","",TEXT(C95,"MMMM"))</f>
        <v/>
      </c>
      <c r="E95" s="202">
        <f>IF(C95="","",IF(MONTH(C95)=MONTH(TODAY()),"🎂 This Month!",IF(MONTH(C95)=MONTH(TODAY()+30),"⚠️ Next Month","")))</f>
        <v/>
      </c>
      <c r="F95" s="187" t="n"/>
      <c r="G95" s="202">
        <f>IF(F95="","",IF(TODAY()&gt;F95+365,"⚠️ Overdue",IF(F95-TODAY()&lt;=30,"📋 Due Soon","✅ OK")))</f>
        <v/>
      </c>
      <c r="H95" s="187" t="n"/>
      <c r="I95" s="187" t="n"/>
      <c r="J95" s="187" t="n"/>
      <c r="K95" s="187" t="n"/>
      <c r="L95" s="187" t="n"/>
      <c r="M95" s="187" t="n"/>
      <c r="N95" s="187" t="n"/>
      <c r="O95" s="187" t="n"/>
      <c r="P95" s="187" t="n"/>
    </row>
    <row r="96" ht="22" customHeight="1">
      <c r="A96" s="184" t="n"/>
      <c r="B96" s="184" t="n"/>
      <c r="C96" s="184" t="n"/>
      <c r="D96" s="202">
        <f>IF(C96="","",TEXT(C96,"MMMM"))</f>
        <v/>
      </c>
      <c r="E96" s="202">
        <f>IF(C96="","",IF(MONTH(C96)=MONTH(TODAY()),"🎂 This Month!",IF(MONTH(C96)=MONTH(TODAY()+30),"⚠️ Next Month","")))</f>
        <v/>
      </c>
      <c r="F96" s="184" t="n"/>
      <c r="G96" s="202">
        <f>IF(F96="","",IF(TODAY()&gt;F96+365,"⚠️ Overdue",IF(F96-TODAY()&lt;=30,"📋 Due Soon","✅ OK")))</f>
        <v/>
      </c>
      <c r="H96" s="184" t="n"/>
      <c r="I96" s="184" t="n"/>
      <c r="J96" s="184" t="n"/>
      <c r="K96" s="184" t="n"/>
      <c r="L96" s="184" t="n"/>
      <c r="M96" s="184" t="n"/>
      <c r="N96" s="184" t="n"/>
      <c r="O96" s="184" t="n"/>
      <c r="P96" s="184" t="n"/>
    </row>
    <row r="97" ht="22" customHeight="1">
      <c r="A97" s="187" t="n"/>
      <c r="B97" s="187" t="n"/>
      <c r="C97" s="187" t="n"/>
      <c r="D97" s="202">
        <f>IF(C97="","",TEXT(C97,"MMMM"))</f>
        <v/>
      </c>
      <c r="E97" s="202">
        <f>IF(C97="","",IF(MONTH(C97)=MONTH(TODAY()),"🎂 This Month!",IF(MONTH(C97)=MONTH(TODAY()+30),"⚠️ Next Month","")))</f>
        <v/>
      </c>
      <c r="F97" s="187" t="n"/>
      <c r="G97" s="202">
        <f>IF(F97="","",IF(TODAY()&gt;F97+365,"⚠️ Overdue",IF(F97-TODAY()&lt;=30,"📋 Due Soon","✅ OK")))</f>
        <v/>
      </c>
      <c r="H97" s="187" t="n"/>
      <c r="I97" s="187" t="n"/>
      <c r="J97" s="187" t="n"/>
      <c r="K97" s="187" t="n"/>
      <c r="L97" s="187" t="n"/>
      <c r="M97" s="187" t="n"/>
      <c r="N97" s="187" t="n"/>
      <c r="O97" s="187" t="n"/>
      <c r="P97" s="187" t="n"/>
    </row>
    <row r="98" ht="22" customHeight="1">
      <c r="A98" s="184" t="n"/>
      <c r="B98" s="184" t="n"/>
      <c r="C98" s="184" t="n"/>
      <c r="D98" s="202">
        <f>IF(C98="","",TEXT(C98,"MMMM"))</f>
        <v/>
      </c>
      <c r="E98" s="202">
        <f>IF(C98="","",IF(MONTH(C98)=MONTH(TODAY()),"🎂 This Month!",IF(MONTH(C98)=MONTH(TODAY()+30),"⚠️ Next Month","")))</f>
        <v/>
      </c>
      <c r="F98" s="184" t="n"/>
      <c r="G98" s="202">
        <f>IF(F98="","",IF(TODAY()&gt;F98+365,"⚠️ Overdue",IF(F98-TODAY()&lt;=30,"📋 Due Soon","✅ OK")))</f>
        <v/>
      </c>
      <c r="H98" s="184" t="n"/>
      <c r="I98" s="184" t="n"/>
      <c r="J98" s="184" t="n"/>
      <c r="K98" s="184" t="n"/>
      <c r="L98" s="184" t="n"/>
      <c r="M98" s="184" t="n"/>
      <c r="N98" s="184" t="n"/>
      <c r="O98" s="184" t="n"/>
      <c r="P98" s="184" t="n"/>
    </row>
    <row r="99" ht="22" customHeight="1">
      <c r="A99" s="187" t="n"/>
      <c r="B99" s="187" t="n"/>
      <c r="C99" s="187" t="n"/>
      <c r="D99" s="202">
        <f>IF(C99="","",TEXT(C99,"MMMM"))</f>
        <v/>
      </c>
      <c r="E99" s="202">
        <f>IF(C99="","",IF(MONTH(C99)=MONTH(TODAY()),"🎂 This Month!",IF(MONTH(C99)=MONTH(TODAY()+30),"⚠️ Next Month","")))</f>
        <v/>
      </c>
      <c r="F99" s="187" t="n"/>
      <c r="G99" s="202">
        <f>IF(F99="","",IF(TODAY()&gt;F99+365,"⚠️ Overdue",IF(F99-TODAY()&lt;=30,"📋 Due Soon","✅ OK")))</f>
        <v/>
      </c>
      <c r="H99" s="187" t="n"/>
      <c r="I99" s="187" t="n"/>
      <c r="J99" s="187" t="n"/>
      <c r="K99" s="187" t="n"/>
      <c r="L99" s="187" t="n"/>
      <c r="M99" s="187" t="n"/>
      <c r="N99" s="187" t="n"/>
      <c r="O99" s="187" t="n"/>
      <c r="P99" s="187" t="n"/>
    </row>
    <row r="100" ht="22" customHeight="1">
      <c r="A100" s="184" t="n"/>
      <c r="B100" s="184" t="n"/>
      <c r="C100" s="184" t="n"/>
      <c r="D100" s="202">
        <f>IF(C100="","",TEXT(C100,"MMMM"))</f>
        <v/>
      </c>
      <c r="E100" s="202">
        <f>IF(C100="","",IF(MONTH(C100)=MONTH(TODAY()),"🎂 This Month!",IF(MONTH(C100)=MONTH(TODAY()+30),"⚠️ Next Month","")))</f>
        <v/>
      </c>
      <c r="F100" s="184" t="n"/>
      <c r="G100" s="202">
        <f>IF(F100="","",IF(TODAY()&gt;F100+365,"⚠️ Overdue",IF(F100-TODAY()&lt;=30,"📋 Due Soon","✅ OK")))</f>
        <v/>
      </c>
      <c r="H100" s="184" t="n"/>
      <c r="I100" s="184" t="n"/>
      <c r="J100" s="184" t="n"/>
      <c r="K100" s="184" t="n"/>
      <c r="L100" s="184" t="n"/>
      <c r="M100" s="184" t="n"/>
      <c r="N100" s="184" t="n"/>
      <c r="O100" s="184" t="n"/>
      <c r="P100" s="184" t="n"/>
    </row>
    <row r="101" ht="22" customHeight="1">
      <c r="A101" s="187" t="n"/>
      <c r="B101" s="187" t="n"/>
      <c r="C101" s="187" t="n"/>
      <c r="D101" s="202">
        <f>IF(C101="","",TEXT(C101,"MMMM"))</f>
        <v/>
      </c>
      <c r="E101" s="202">
        <f>IF(C101="","",IF(MONTH(C101)=MONTH(TODAY()),"🎂 This Month!",IF(MONTH(C101)=MONTH(TODAY()+30),"⚠️ Next Month","")))</f>
        <v/>
      </c>
      <c r="F101" s="187" t="n"/>
      <c r="G101" s="202">
        <f>IF(F101="","",IF(TODAY()&gt;F101+365,"⚠️ Overdue",IF(F101-TODAY()&lt;=30,"📋 Due Soon","✅ OK")))</f>
        <v/>
      </c>
      <c r="H101" s="187" t="n"/>
      <c r="I101" s="187" t="n"/>
      <c r="J101" s="187" t="n"/>
      <c r="K101" s="187" t="n"/>
      <c r="L101" s="187" t="n"/>
      <c r="M101" s="187" t="n"/>
      <c r="N101" s="187" t="n"/>
      <c r="O101" s="187" t="n"/>
      <c r="P101" s="187" t="n"/>
    </row>
    <row r="102" ht="22" customHeight="1">
      <c r="A102" s="184" t="n"/>
      <c r="B102" s="184" t="n"/>
      <c r="C102" s="184" t="n"/>
      <c r="D102" s="202">
        <f>IF(C102="","",TEXT(C102,"MMMM"))</f>
        <v/>
      </c>
      <c r="E102" s="202">
        <f>IF(C102="","",IF(MONTH(C102)=MONTH(TODAY()),"🎂 This Month!",IF(MONTH(C102)=MONTH(TODAY()+30),"⚠️ Next Month","")))</f>
        <v/>
      </c>
      <c r="F102" s="184" t="n"/>
      <c r="G102" s="202">
        <f>IF(F102="","",IF(TODAY()&gt;F102+365,"⚠️ Overdue",IF(F102-TODAY()&lt;=30,"📋 Due Soon","✅ OK")))</f>
        <v/>
      </c>
      <c r="H102" s="184" t="n"/>
      <c r="I102" s="184" t="n"/>
      <c r="J102" s="184" t="n"/>
      <c r="K102" s="184" t="n"/>
      <c r="L102" s="184" t="n"/>
      <c r="M102" s="184" t="n"/>
      <c r="N102" s="184" t="n"/>
      <c r="O102" s="184" t="n"/>
      <c r="P102" s="184" t="n"/>
    </row>
    <row r="103" ht="22" customHeight="1">
      <c r="A103" s="187" t="n"/>
      <c r="B103" s="187" t="n"/>
      <c r="C103" s="187" t="n"/>
      <c r="D103" s="202">
        <f>IF(C103="","",TEXT(C103,"MMMM"))</f>
        <v/>
      </c>
      <c r="E103" s="202">
        <f>IF(C103="","",IF(MONTH(C103)=MONTH(TODAY()),"🎂 This Month!",IF(MONTH(C103)=MONTH(TODAY()+30),"⚠️ Next Month","")))</f>
        <v/>
      </c>
      <c r="F103" s="187" t="n"/>
      <c r="G103" s="202">
        <f>IF(F103="","",IF(TODAY()&gt;F103+365,"⚠️ Overdue",IF(F103-TODAY()&lt;=30,"📋 Due Soon","✅ OK")))</f>
        <v/>
      </c>
      <c r="H103" s="187" t="n"/>
      <c r="I103" s="187" t="n"/>
      <c r="J103" s="187" t="n"/>
      <c r="K103" s="187" t="n"/>
      <c r="L103" s="187" t="n"/>
      <c r="M103" s="187" t="n"/>
      <c r="N103" s="187" t="n"/>
      <c r="O103" s="187" t="n"/>
      <c r="P103" s="187" t="n"/>
    </row>
    <row r="104" ht="22" customHeight="1">
      <c r="A104" s="184" t="n"/>
      <c r="B104" s="184" t="n"/>
      <c r="C104" s="184" t="n"/>
      <c r="D104" s="202">
        <f>IF(C104="","",TEXT(C104,"MMMM"))</f>
        <v/>
      </c>
      <c r="E104" s="202">
        <f>IF(C104="","",IF(MONTH(C104)=MONTH(TODAY()),"🎂 This Month!",IF(MONTH(C104)=MONTH(TODAY()+30),"⚠️ Next Month","")))</f>
        <v/>
      </c>
      <c r="F104" s="184" t="n"/>
      <c r="G104" s="202">
        <f>IF(F104="","",IF(TODAY()&gt;F104+365,"⚠️ Overdue",IF(F104-TODAY()&lt;=30,"📋 Due Soon","✅ OK")))</f>
        <v/>
      </c>
      <c r="H104" s="184" t="n"/>
      <c r="I104" s="184" t="n"/>
      <c r="J104" s="184" t="n"/>
      <c r="K104" s="184" t="n"/>
      <c r="L104" s="184" t="n"/>
      <c r="M104" s="184" t="n"/>
      <c r="N104" s="184" t="n"/>
      <c r="O104" s="184" t="n"/>
      <c r="P104" s="184" t="n"/>
    </row>
    <row r="105" ht="22" customHeight="1">
      <c r="A105" s="187" t="n"/>
      <c r="B105" s="187" t="n"/>
      <c r="C105" s="187" t="n"/>
      <c r="D105" s="202">
        <f>IF(C105="","",TEXT(C105,"MMMM"))</f>
        <v/>
      </c>
      <c r="E105" s="202">
        <f>IF(C105="","",IF(MONTH(C105)=MONTH(TODAY()),"🎂 This Month!",IF(MONTH(C105)=MONTH(TODAY()+30),"⚠️ Next Month","")))</f>
        <v/>
      </c>
      <c r="F105" s="187" t="n"/>
      <c r="G105" s="202">
        <f>IF(F105="","",IF(TODAY()&gt;F105+365,"⚠️ Overdue",IF(F105-TODAY()&lt;=30,"📋 Due Soon","✅ OK")))</f>
        <v/>
      </c>
      <c r="H105" s="187" t="n"/>
      <c r="I105" s="187" t="n"/>
      <c r="J105" s="187" t="n"/>
      <c r="K105" s="187" t="n"/>
      <c r="L105" s="187" t="n"/>
      <c r="M105" s="187" t="n"/>
      <c r="N105" s="187" t="n"/>
      <c r="O105" s="187" t="n"/>
      <c r="P105" s="187" t="n"/>
    </row>
    <row r="106" ht="22" customHeight="1">
      <c r="A106" s="184" t="n"/>
      <c r="B106" s="184" t="n"/>
      <c r="C106" s="184" t="n"/>
      <c r="D106" s="202">
        <f>IF(C106="","",TEXT(C106,"MMMM"))</f>
        <v/>
      </c>
      <c r="E106" s="202">
        <f>IF(C106="","",IF(MONTH(C106)=MONTH(TODAY()),"🎂 This Month!",IF(MONTH(C106)=MONTH(TODAY()+30),"⚠️ Next Month","")))</f>
        <v/>
      </c>
      <c r="F106" s="184" t="n"/>
      <c r="G106" s="202">
        <f>IF(F106="","",IF(TODAY()&gt;F106+365,"⚠️ Overdue",IF(F106-TODAY()&lt;=30,"📋 Due Soon","✅ OK")))</f>
        <v/>
      </c>
      <c r="H106" s="184" t="n"/>
      <c r="I106" s="184" t="n"/>
      <c r="J106" s="184" t="n"/>
      <c r="K106" s="184" t="n"/>
      <c r="L106" s="184" t="n"/>
      <c r="M106" s="184" t="n"/>
      <c r="N106" s="184" t="n"/>
      <c r="O106" s="184" t="n"/>
      <c r="P106" s="184" t="n"/>
    </row>
    <row r="107" ht="22" customHeight="1">
      <c r="A107" s="187" t="n"/>
      <c r="B107" s="187" t="n"/>
      <c r="C107" s="187" t="n"/>
      <c r="D107" s="202">
        <f>IF(C107="","",TEXT(C107,"MMMM"))</f>
        <v/>
      </c>
      <c r="E107" s="202">
        <f>IF(C107="","",IF(MONTH(C107)=MONTH(TODAY()),"🎂 This Month!",IF(MONTH(C107)=MONTH(TODAY()+30),"⚠️ Next Month","")))</f>
        <v/>
      </c>
      <c r="F107" s="187" t="n"/>
      <c r="G107" s="202">
        <f>IF(F107="","",IF(TODAY()&gt;F107+365,"⚠️ Overdue",IF(F107-TODAY()&lt;=30,"📋 Due Soon","✅ OK")))</f>
        <v/>
      </c>
      <c r="H107" s="187" t="n"/>
      <c r="I107" s="187" t="n"/>
      <c r="J107" s="187" t="n"/>
      <c r="K107" s="187" t="n"/>
      <c r="L107" s="187" t="n"/>
      <c r="M107" s="187" t="n"/>
      <c r="N107" s="187" t="n"/>
      <c r="O107" s="187" t="n"/>
      <c r="P107" s="187" t="n"/>
    </row>
    <row r="108" ht="22" customHeight="1">
      <c r="A108" s="184" t="n"/>
      <c r="B108" s="184" t="n"/>
      <c r="C108" s="184" t="n"/>
      <c r="D108" s="202">
        <f>IF(C108="","",TEXT(C108,"MMMM"))</f>
        <v/>
      </c>
      <c r="E108" s="202">
        <f>IF(C108="","",IF(MONTH(C108)=MONTH(TODAY()),"🎂 This Month!",IF(MONTH(C108)=MONTH(TODAY()+30),"⚠️ Next Month","")))</f>
        <v/>
      </c>
      <c r="F108" s="184" t="n"/>
      <c r="G108" s="202">
        <f>IF(F108="","",IF(TODAY()&gt;F108+365,"⚠️ Overdue",IF(F108-TODAY()&lt;=30,"📋 Due Soon","✅ OK")))</f>
        <v/>
      </c>
      <c r="H108" s="184" t="n"/>
      <c r="I108" s="184" t="n"/>
      <c r="J108" s="184" t="n"/>
      <c r="K108" s="184" t="n"/>
      <c r="L108" s="184" t="n"/>
      <c r="M108" s="184" t="n"/>
      <c r="N108" s="184" t="n"/>
      <c r="O108" s="184" t="n"/>
      <c r="P108" s="184" t="n"/>
    </row>
    <row r="109" ht="22" customHeight="1">
      <c r="A109" s="187" t="n"/>
      <c r="B109" s="187" t="n"/>
      <c r="C109" s="187" t="n"/>
      <c r="D109" s="202">
        <f>IF(C109="","",TEXT(C109,"MMMM"))</f>
        <v/>
      </c>
      <c r="E109" s="202">
        <f>IF(C109="","",IF(MONTH(C109)=MONTH(TODAY()),"🎂 This Month!",IF(MONTH(C109)=MONTH(TODAY()+30),"⚠️ Next Month","")))</f>
        <v/>
      </c>
      <c r="F109" s="187" t="n"/>
      <c r="G109" s="202">
        <f>IF(F109="","",IF(TODAY()&gt;F109+365,"⚠️ Overdue",IF(F109-TODAY()&lt;=30,"📋 Due Soon","✅ OK")))</f>
        <v/>
      </c>
      <c r="H109" s="187" t="n"/>
      <c r="I109" s="187" t="n"/>
      <c r="J109" s="187" t="n"/>
      <c r="K109" s="187" t="n"/>
      <c r="L109" s="187" t="n"/>
      <c r="M109" s="187" t="n"/>
      <c r="N109" s="187" t="n"/>
      <c r="O109" s="187" t="n"/>
      <c r="P109" s="187" t="n"/>
    </row>
    <row r="110">
      <c r="D110">
        <f>IF(C110="","",TEXT(C110,"MMMM"))</f>
        <v/>
      </c>
      <c r="E110">
        <f>IF(C110="","",IF(MONTH(C110)=MONTH(TODAY()),"🎂 This Month!",IF(MONTH(C110)=MONTH(TODAY()+30),"⚠️ Next Month","")))</f>
        <v/>
      </c>
      <c r="G110">
        <f>IF(F110="","",IF(TODAY()&gt;F110+365,"⚠️ Overdue",IF(F110-TODAY()&lt;=30,"📋 Due Soon","✅ OK")))</f>
        <v/>
      </c>
    </row>
    <row r="111">
      <c r="D111">
        <f>IF(C111="","",TEXT(C111,"MMMM"))</f>
        <v/>
      </c>
      <c r="E111">
        <f>IF(C111="","",IF(MONTH(C111)=MONTH(TODAY()),"🎂 This Month!",IF(MONTH(C111)=MONTH(TODAY()+30),"⚠️ Next Month","")))</f>
        <v/>
      </c>
      <c r="G111">
        <f>IF(F111="","",IF(TODAY()&gt;F111+365,"⚠️ Overdue",IF(F111-TODAY()&lt;=30,"📋 Due Soon","✅ OK")))</f>
        <v/>
      </c>
    </row>
    <row r="112">
      <c r="D112">
        <f>IF(C112="","",TEXT(C112,"MMMM"))</f>
        <v/>
      </c>
      <c r="E112">
        <f>IF(C112="","",IF(MONTH(C112)=MONTH(TODAY()),"🎂 This Month!",IF(MONTH(C112)=MONTH(TODAY()+30),"⚠️ Next Month","")))</f>
        <v/>
      </c>
      <c r="G112">
        <f>IF(F112="","",IF(TODAY()&gt;F112+365,"⚠️ Overdue",IF(F112-TODAY()&lt;=30,"📋 Due Soon","✅ OK")))</f>
        <v/>
      </c>
    </row>
    <row r="113">
      <c r="D113">
        <f>IF(C113="","",TEXT(C113,"MMMM"))</f>
        <v/>
      </c>
      <c r="E113">
        <f>IF(C113="","",IF(MONTH(C113)=MONTH(TODAY()),"🎂 This Month!",IF(MONTH(C113)=MONTH(TODAY()+30),"⚠️ Next Month","")))</f>
        <v/>
      </c>
      <c r="G113">
        <f>IF(F113="","",IF(TODAY()&gt;F113+365,"⚠️ Overdue",IF(F113-TODAY()&lt;=30,"📋 Due Soon","✅ OK")))</f>
        <v/>
      </c>
    </row>
    <row r="114">
      <c r="D114">
        <f>IF(C114="","",TEXT(C114,"MMMM"))</f>
        <v/>
      </c>
      <c r="E114">
        <f>IF(C114="","",IF(MONTH(C114)=MONTH(TODAY()),"🎂 This Month!",IF(MONTH(C114)=MONTH(TODAY()+30),"⚠️ Next Month","")))</f>
        <v/>
      </c>
      <c r="G114">
        <f>IF(F114="","",IF(TODAY()&gt;F114+365,"⚠️ Overdue",IF(F114-TODAY()&lt;=30,"📋 Due Soon","✅ OK")))</f>
        <v/>
      </c>
    </row>
    <row r="115">
      <c r="D115">
        <f>IF(C115="","",TEXT(C115,"MMMM"))</f>
        <v/>
      </c>
      <c r="E115">
        <f>IF(C115="","",IF(MONTH(C115)=MONTH(TODAY()),"🎂 This Month!",IF(MONTH(C115)=MONTH(TODAY()+30),"⚠️ Next Month","")))</f>
        <v/>
      </c>
      <c r="G115">
        <f>IF(F115="","",IF(TODAY()&gt;F115+365,"⚠️ Overdue",IF(F115-TODAY()&lt;=30,"📋 Due Soon","✅ OK")))</f>
        <v/>
      </c>
    </row>
    <row r="116">
      <c r="D116">
        <f>IF(C116="","",TEXT(C116,"MMMM"))</f>
        <v/>
      </c>
      <c r="E116">
        <f>IF(C116="","",IF(MONTH(C116)=MONTH(TODAY()),"🎂 This Month!",IF(MONTH(C116)=MONTH(TODAY()+30),"⚠️ Next Month","")))</f>
        <v/>
      </c>
      <c r="G116">
        <f>IF(F116="","",IF(TODAY()&gt;F116+365,"⚠️ Overdue",IF(F116-TODAY()&lt;=30,"📋 Due Soon","✅ OK")))</f>
        <v/>
      </c>
    </row>
    <row r="117">
      <c r="D117">
        <f>IF(C117="","",TEXT(C117,"MMMM"))</f>
        <v/>
      </c>
      <c r="E117">
        <f>IF(C117="","",IF(MONTH(C117)=MONTH(TODAY()),"🎂 This Month!",IF(MONTH(C117)=MONTH(TODAY()+30),"⚠️ Next Month","")))</f>
        <v/>
      </c>
      <c r="G117">
        <f>IF(F117="","",IF(TODAY()&gt;F117+365,"⚠️ Overdue",IF(F117-TODAY()&lt;=30,"📋 Due Soon","✅ OK")))</f>
        <v/>
      </c>
    </row>
    <row r="118">
      <c r="D118">
        <f>IF(C118="","",TEXT(C118,"MMMM"))</f>
        <v/>
      </c>
      <c r="E118">
        <f>IF(C118="","",IF(MONTH(C118)=MONTH(TODAY()),"🎂 This Month!",IF(MONTH(C118)=MONTH(TODAY()+30),"⚠️ Next Month","")))</f>
        <v/>
      </c>
      <c r="G118">
        <f>IF(F118="","",IF(TODAY()&gt;F118+365,"⚠️ Overdue",IF(F118-TODAY()&lt;=30,"📋 Due Soon","✅ OK")))</f>
        <v/>
      </c>
    </row>
    <row r="119">
      <c r="D119">
        <f>IF(C119="","",TEXT(C119,"MMMM"))</f>
        <v/>
      </c>
      <c r="E119">
        <f>IF(C119="","",IF(MONTH(C119)=MONTH(TODAY()),"🎂 This Month!",IF(MONTH(C119)=MONTH(TODAY()+30),"⚠️ Next Month","")))</f>
        <v/>
      </c>
      <c r="G119">
        <f>IF(F119="","",IF(TODAY()&gt;F119+365,"⚠️ Overdue",IF(F119-TODAY()&lt;=30,"📋 Due Soon","✅ OK")))</f>
        <v/>
      </c>
    </row>
    <row r="120">
      <c r="D120">
        <f>IF(C120="","",TEXT(C120,"MMMM"))</f>
        <v/>
      </c>
      <c r="E120">
        <f>IF(C120="","",IF(MONTH(C120)=MONTH(TODAY()),"🎂 This Month!",IF(MONTH(C120)=MONTH(TODAY()+30),"⚠️ Next Month","")))</f>
        <v/>
      </c>
      <c r="G120">
        <f>IF(F120="","",IF(TODAY()&gt;F120+365,"⚠️ Overdue",IF(F120-TODAY()&lt;=30,"📋 Due Soon","✅ OK")))</f>
        <v/>
      </c>
    </row>
    <row r="121">
      <c r="D121">
        <f>IF(C121="","",TEXT(C121,"MMMM"))</f>
        <v/>
      </c>
      <c r="E121">
        <f>IF(C121="","",IF(MONTH(C121)=MONTH(TODAY()),"🎂 This Month!",IF(MONTH(C121)=MONTH(TODAY()+30),"⚠️ Next Month","")))</f>
        <v/>
      </c>
      <c r="G121">
        <f>IF(F121="","",IF(TODAY()&gt;F121+365,"⚠️ Overdue",IF(F121-TODAY()&lt;=30,"📋 Due Soon","✅ OK")))</f>
        <v/>
      </c>
    </row>
    <row r="122">
      <c r="D122">
        <f>IF(C122="","",TEXT(C122,"MMMM"))</f>
        <v/>
      </c>
      <c r="E122">
        <f>IF(C122="","",IF(MONTH(C122)=MONTH(TODAY()),"🎂 This Month!",IF(MONTH(C122)=MONTH(TODAY()+30),"⚠️ Next Month","")))</f>
        <v/>
      </c>
      <c r="G122">
        <f>IF(F122="","",IF(TODAY()&gt;F122+365,"⚠️ Overdue",IF(F122-TODAY()&lt;=30,"📋 Due Soon","✅ OK")))</f>
        <v/>
      </c>
    </row>
    <row r="123">
      <c r="D123">
        <f>IF(C123="","",TEXT(C123,"MMMM"))</f>
        <v/>
      </c>
      <c r="E123">
        <f>IF(C123="","",IF(MONTH(C123)=MONTH(TODAY()),"🎂 This Month!",IF(MONTH(C123)=MONTH(TODAY()+30),"⚠️ Next Month","")))</f>
        <v/>
      </c>
      <c r="G123">
        <f>IF(F123="","",IF(TODAY()&gt;F123+365,"⚠️ Overdue",IF(F123-TODAY()&lt;=30,"📋 Due Soon","✅ OK")))</f>
        <v/>
      </c>
    </row>
    <row r="124">
      <c r="D124">
        <f>IF(C124="","",TEXT(C124,"MMMM"))</f>
        <v/>
      </c>
      <c r="E124">
        <f>IF(C124="","",IF(MONTH(C124)=MONTH(TODAY()),"🎂 This Month!",IF(MONTH(C124)=MONTH(TODAY()+30),"⚠️ Next Month","")))</f>
        <v/>
      </c>
      <c r="G124">
        <f>IF(F124="","",IF(TODAY()&gt;F124+365,"⚠️ Overdue",IF(F124-TODAY()&lt;=30,"📋 Due Soon","✅ OK")))</f>
        <v/>
      </c>
    </row>
    <row r="125">
      <c r="D125">
        <f>IF(C125="","",TEXT(C125,"MMMM"))</f>
        <v/>
      </c>
      <c r="E125">
        <f>IF(C125="","",IF(MONTH(C125)=MONTH(TODAY()),"🎂 This Month!",IF(MONTH(C125)=MONTH(TODAY()+30),"⚠️ Next Month","")))</f>
        <v/>
      </c>
      <c r="G125">
        <f>IF(F125="","",IF(TODAY()&gt;F125+365,"⚠️ Overdue",IF(F125-TODAY()&lt;=30,"📋 Due Soon","✅ OK")))</f>
        <v/>
      </c>
    </row>
    <row r="126">
      <c r="D126">
        <f>IF(C126="","",TEXT(C126,"MMMM"))</f>
        <v/>
      </c>
      <c r="E126">
        <f>IF(C126="","",IF(MONTH(C126)=MONTH(TODAY()),"🎂 This Month!",IF(MONTH(C126)=MONTH(TODAY()+30),"⚠️ Next Month","")))</f>
        <v/>
      </c>
      <c r="G126">
        <f>IF(F126="","",IF(TODAY()&gt;F126+365,"⚠️ Overdue",IF(F126-TODAY()&lt;=30,"📋 Due Soon","✅ OK")))</f>
        <v/>
      </c>
    </row>
    <row r="127">
      <c r="D127">
        <f>IF(C127="","",TEXT(C127,"MMMM"))</f>
        <v/>
      </c>
      <c r="E127">
        <f>IF(C127="","",IF(MONTH(C127)=MONTH(TODAY()),"🎂 This Month!",IF(MONTH(C127)=MONTH(TODAY()+30),"⚠️ Next Month","")))</f>
        <v/>
      </c>
      <c r="G127">
        <f>IF(F127="","",IF(TODAY()&gt;F127+365,"⚠️ Overdue",IF(F127-TODAY()&lt;=30,"📋 Due Soon","✅ OK")))</f>
        <v/>
      </c>
    </row>
    <row r="128">
      <c r="D128">
        <f>IF(C128="","",TEXT(C128,"MMMM"))</f>
        <v/>
      </c>
      <c r="E128">
        <f>IF(C128="","",IF(MONTH(C128)=MONTH(TODAY()),"🎂 This Month!",IF(MONTH(C128)=MONTH(TODAY()+30),"⚠️ Next Month","")))</f>
        <v/>
      </c>
      <c r="G128">
        <f>IF(F128="","",IF(TODAY()&gt;F128+365,"⚠️ Overdue",IF(F128-TODAY()&lt;=30,"📋 Due Soon","✅ OK")))</f>
        <v/>
      </c>
    </row>
    <row r="129">
      <c r="D129">
        <f>IF(C129="","",TEXT(C129,"MMMM"))</f>
        <v/>
      </c>
      <c r="E129">
        <f>IF(C129="","",IF(MONTH(C129)=MONTH(TODAY()),"🎂 This Month!",IF(MONTH(C129)=MONTH(TODAY()+30),"⚠️ Next Month","")))</f>
        <v/>
      </c>
      <c r="G129">
        <f>IF(F129="","",IF(TODAY()&gt;F129+365,"⚠️ Overdue",IF(F129-TODAY()&lt;=30,"📋 Due Soon","✅ OK")))</f>
        <v/>
      </c>
    </row>
    <row r="130">
      <c r="D130">
        <f>IF(C130="","",TEXT(C130,"MMMM"))</f>
        <v/>
      </c>
      <c r="E130">
        <f>IF(C130="","",IF(MONTH(C130)=MONTH(TODAY()),"🎂 This Month!",IF(MONTH(C130)=MONTH(TODAY()+30),"⚠️ Next Month","")))</f>
        <v/>
      </c>
      <c r="G130">
        <f>IF(F130="","",IF(TODAY()&gt;F130+365,"⚠️ Overdue",IF(F130-TODAY()&lt;=30,"📋 Due Soon","✅ OK")))</f>
        <v/>
      </c>
    </row>
    <row r="131">
      <c r="D131">
        <f>IF(C131="","",TEXT(C131,"MMMM"))</f>
        <v/>
      </c>
      <c r="E131">
        <f>IF(C131="","",IF(MONTH(C131)=MONTH(TODAY()),"🎂 This Month!",IF(MONTH(C131)=MONTH(TODAY()+30),"⚠️ Next Month","")))</f>
        <v/>
      </c>
      <c r="G131">
        <f>IF(F131="","",IF(TODAY()&gt;F131+365,"⚠️ Overdue",IF(F131-TODAY()&lt;=30,"📋 Due Soon","✅ OK")))</f>
        <v/>
      </c>
    </row>
    <row r="132">
      <c r="D132">
        <f>IF(C132="","",TEXT(C132,"MMMM"))</f>
        <v/>
      </c>
      <c r="E132">
        <f>IF(C132="","",IF(MONTH(C132)=MONTH(TODAY()),"🎂 This Month!",IF(MONTH(C132)=MONTH(TODAY()+30),"⚠️ Next Month","")))</f>
        <v/>
      </c>
      <c r="G132">
        <f>IF(F132="","",IF(TODAY()&gt;F132+365,"⚠️ Overdue",IF(F132-TODAY()&lt;=30,"📋 Due Soon","✅ OK")))</f>
        <v/>
      </c>
    </row>
    <row r="133">
      <c r="D133">
        <f>IF(C133="","",TEXT(C133,"MMMM"))</f>
        <v/>
      </c>
      <c r="E133">
        <f>IF(C133="","",IF(MONTH(C133)=MONTH(TODAY()),"🎂 This Month!",IF(MONTH(C133)=MONTH(TODAY()+30),"⚠️ Next Month","")))</f>
        <v/>
      </c>
      <c r="G133">
        <f>IF(F133="","",IF(TODAY()&gt;F133+365,"⚠️ Overdue",IF(F133-TODAY()&lt;=30,"📋 Due Soon","✅ OK")))</f>
        <v/>
      </c>
    </row>
    <row r="134">
      <c r="D134">
        <f>IF(C134="","",TEXT(C134,"MMMM"))</f>
        <v/>
      </c>
      <c r="E134">
        <f>IF(C134="","",IF(MONTH(C134)=MONTH(TODAY()),"🎂 This Month!",IF(MONTH(C134)=MONTH(TODAY()+30),"⚠️ Next Month","")))</f>
        <v/>
      </c>
      <c r="G134">
        <f>IF(F134="","",IF(TODAY()&gt;F134+365,"⚠️ Overdue",IF(F134-TODAY()&lt;=30,"📋 Due Soon","✅ OK")))</f>
        <v/>
      </c>
    </row>
    <row r="135">
      <c r="D135">
        <f>IF(C135="","",TEXT(C135,"MMMM"))</f>
        <v/>
      </c>
      <c r="E135">
        <f>IF(C135="","",IF(MONTH(C135)=MONTH(TODAY()),"🎂 This Month!",IF(MONTH(C135)=MONTH(TODAY()+30),"⚠️ Next Month","")))</f>
        <v/>
      </c>
      <c r="G135">
        <f>IF(F135="","",IF(TODAY()&gt;F135+365,"⚠️ Overdue",IF(F135-TODAY()&lt;=30,"📋 Due Soon","✅ OK")))</f>
        <v/>
      </c>
    </row>
    <row r="136">
      <c r="D136">
        <f>IF(C136="","",TEXT(C136,"MMMM"))</f>
        <v/>
      </c>
      <c r="E136">
        <f>IF(C136="","",IF(MONTH(C136)=MONTH(TODAY()),"🎂 This Month!",IF(MONTH(C136)=MONTH(TODAY()+30),"⚠️ Next Month","")))</f>
        <v/>
      </c>
      <c r="G136">
        <f>IF(F136="","",IF(TODAY()&gt;F136+365,"⚠️ Overdue",IF(F136-TODAY()&lt;=30,"📋 Due Soon","✅ OK")))</f>
        <v/>
      </c>
    </row>
    <row r="137">
      <c r="D137">
        <f>IF(C137="","",TEXT(C137,"MMMM"))</f>
        <v/>
      </c>
      <c r="E137">
        <f>IF(C137="","",IF(MONTH(C137)=MONTH(TODAY()),"🎂 This Month!",IF(MONTH(C137)=MONTH(TODAY()+30),"⚠️ Next Month","")))</f>
        <v/>
      </c>
      <c r="G137">
        <f>IF(F137="","",IF(TODAY()&gt;F137+365,"⚠️ Overdue",IF(F137-TODAY()&lt;=30,"📋 Due Soon","✅ OK")))</f>
        <v/>
      </c>
    </row>
    <row r="138">
      <c r="D138">
        <f>IF(C138="","",TEXT(C138,"MMMM"))</f>
        <v/>
      </c>
      <c r="E138">
        <f>IF(C138="","",IF(MONTH(C138)=MONTH(TODAY()),"🎂 This Month!",IF(MONTH(C138)=MONTH(TODAY()+30),"⚠️ Next Month","")))</f>
        <v/>
      </c>
      <c r="G138">
        <f>IF(F138="","",IF(TODAY()&gt;F138+365,"⚠️ Overdue",IF(F138-TODAY()&lt;=30,"📋 Due Soon","✅ OK")))</f>
        <v/>
      </c>
    </row>
    <row r="139">
      <c r="D139">
        <f>IF(C139="","",TEXT(C139,"MMMM"))</f>
        <v/>
      </c>
      <c r="E139">
        <f>IF(C139="","",IF(MONTH(C139)=MONTH(TODAY()),"🎂 This Month!",IF(MONTH(C139)=MONTH(TODAY()+30),"⚠️ Next Month","")))</f>
        <v/>
      </c>
      <c r="G139">
        <f>IF(F139="","",IF(TODAY()&gt;F139+365,"⚠️ Overdue",IF(F139-TODAY()&lt;=30,"📋 Due Soon","✅ OK")))</f>
        <v/>
      </c>
    </row>
    <row r="140">
      <c r="D140">
        <f>IF(C140="","",TEXT(C140,"MMMM"))</f>
        <v/>
      </c>
      <c r="E140">
        <f>IF(C140="","",IF(MONTH(C140)=MONTH(TODAY()),"🎂 This Month!",IF(MONTH(C140)=MONTH(TODAY()+30),"⚠️ Next Month","")))</f>
        <v/>
      </c>
      <c r="G140">
        <f>IF(F140="","",IF(TODAY()&gt;F140+365,"⚠️ Overdue",IF(F140-TODAY()&lt;=30,"📋 Due Soon","✅ OK")))</f>
        <v/>
      </c>
    </row>
    <row r="141">
      <c r="D141">
        <f>IF(C141="","",TEXT(C141,"MMMM"))</f>
        <v/>
      </c>
      <c r="E141">
        <f>IF(C141="","",IF(MONTH(C141)=MONTH(TODAY()),"🎂 This Month!",IF(MONTH(C141)=MONTH(TODAY()+30),"⚠️ Next Month","")))</f>
        <v/>
      </c>
      <c r="G141">
        <f>IF(F141="","",IF(TODAY()&gt;F141+365,"⚠️ Overdue",IF(F141-TODAY()&lt;=30,"📋 Due Soon","✅ OK")))</f>
        <v/>
      </c>
    </row>
    <row r="142">
      <c r="D142">
        <f>IF(C142="","",TEXT(C142,"MMMM"))</f>
        <v/>
      </c>
      <c r="E142">
        <f>IF(C142="","",IF(MONTH(C142)=MONTH(TODAY()),"🎂 This Month!",IF(MONTH(C142)=MONTH(TODAY()+30),"⚠️ Next Month","")))</f>
        <v/>
      </c>
      <c r="G142">
        <f>IF(F142="","",IF(TODAY()&gt;F142+365,"⚠️ Overdue",IF(F142-TODAY()&lt;=30,"📋 Due Soon","✅ OK")))</f>
        <v/>
      </c>
    </row>
    <row r="143">
      <c r="D143">
        <f>IF(C143="","",TEXT(C143,"MMMM"))</f>
        <v/>
      </c>
      <c r="E143">
        <f>IF(C143="","",IF(MONTH(C143)=MONTH(TODAY()),"🎂 This Month!",IF(MONTH(C143)=MONTH(TODAY()+30),"⚠️ Next Month","")))</f>
        <v/>
      </c>
      <c r="G143">
        <f>IF(F143="","",IF(TODAY()&gt;F143+365,"⚠️ Overdue",IF(F143-TODAY()&lt;=30,"📋 Due Soon","✅ OK")))</f>
        <v/>
      </c>
    </row>
    <row r="144">
      <c r="D144">
        <f>IF(C144="","",TEXT(C144,"MMMM"))</f>
        <v/>
      </c>
      <c r="E144">
        <f>IF(C144="","",IF(MONTH(C144)=MONTH(TODAY()),"🎂 This Month!",IF(MONTH(C144)=MONTH(TODAY()+30),"⚠️ Next Month","")))</f>
        <v/>
      </c>
      <c r="G144">
        <f>IF(F144="","",IF(TODAY()&gt;F144+365,"⚠️ Overdue",IF(F144-TODAY()&lt;=30,"📋 Due Soon","✅ OK")))</f>
        <v/>
      </c>
    </row>
    <row r="145">
      <c r="D145">
        <f>IF(C145="","",TEXT(C145,"MMMM"))</f>
        <v/>
      </c>
      <c r="E145">
        <f>IF(C145="","",IF(MONTH(C145)=MONTH(TODAY()),"🎂 This Month!",IF(MONTH(C145)=MONTH(TODAY()+30),"⚠️ Next Month","")))</f>
        <v/>
      </c>
      <c r="G145">
        <f>IF(F145="","",IF(TODAY()&gt;F145+365,"⚠️ Overdue",IF(F145-TODAY()&lt;=30,"📋 Due Soon","✅ OK")))</f>
        <v/>
      </c>
    </row>
    <row r="146">
      <c r="D146">
        <f>IF(C146="","",TEXT(C146,"MMMM"))</f>
        <v/>
      </c>
      <c r="E146">
        <f>IF(C146="","",IF(MONTH(C146)=MONTH(TODAY()),"🎂 This Month!",IF(MONTH(C146)=MONTH(TODAY()+30),"⚠️ Next Month","")))</f>
        <v/>
      </c>
      <c r="G146">
        <f>IF(F146="","",IF(TODAY()&gt;F146+365,"⚠️ Overdue",IF(F146-TODAY()&lt;=30,"📋 Due Soon","✅ OK")))</f>
        <v/>
      </c>
    </row>
    <row r="147">
      <c r="D147">
        <f>IF(C147="","",TEXT(C147,"MMMM"))</f>
        <v/>
      </c>
      <c r="E147">
        <f>IF(C147="","",IF(MONTH(C147)=MONTH(TODAY()),"🎂 This Month!",IF(MONTH(C147)=MONTH(TODAY()+30),"⚠️ Next Month","")))</f>
        <v/>
      </c>
      <c r="G147">
        <f>IF(F147="","",IF(TODAY()&gt;F147+365,"⚠️ Overdue",IF(F147-TODAY()&lt;=30,"📋 Due Soon","✅ OK")))</f>
        <v/>
      </c>
    </row>
    <row r="148">
      <c r="D148">
        <f>IF(C148="","",TEXT(C148,"MMMM"))</f>
        <v/>
      </c>
      <c r="E148">
        <f>IF(C148="","",IF(MONTH(C148)=MONTH(TODAY()),"🎂 This Month!",IF(MONTH(C148)=MONTH(TODAY()+30),"⚠️ Next Month","")))</f>
        <v/>
      </c>
      <c r="G148">
        <f>IF(F148="","",IF(TODAY()&gt;F148+365,"⚠️ Overdue",IF(F148-TODAY()&lt;=30,"📋 Due Soon","✅ OK")))</f>
        <v/>
      </c>
    </row>
    <row r="149">
      <c r="D149">
        <f>IF(C149="","",TEXT(C149,"MMMM"))</f>
        <v/>
      </c>
      <c r="E149">
        <f>IF(C149="","",IF(MONTH(C149)=MONTH(TODAY()),"🎂 This Month!",IF(MONTH(C149)=MONTH(TODAY()+30),"⚠️ Next Month","")))</f>
        <v/>
      </c>
      <c r="G149">
        <f>IF(F149="","",IF(TODAY()&gt;F149+365,"⚠️ Overdue",IF(F149-TODAY()&lt;=30,"📋 Due Soon","✅ OK")))</f>
        <v/>
      </c>
    </row>
    <row r="150">
      <c r="D150">
        <f>IF(C150="","",TEXT(C150,"MMMM"))</f>
        <v/>
      </c>
      <c r="E150">
        <f>IF(C150="","",IF(MONTH(C150)=MONTH(TODAY()),"🎂 This Month!",IF(MONTH(C150)=MONTH(TODAY()+30),"⚠️ Next Month","")))</f>
        <v/>
      </c>
      <c r="G150">
        <f>IF(F150="","",IF(TODAY()&gt;F150+365,"⚠️ Overdue",IF(F150-TODAY()&lt;=30,"📋 Due Soon","✅ OK")))</f>
        <v/>
      </c>
    </row>
    <row r="151">
      <c r="D151">
        <f>IF(C151="","",TEXT(C151,"MMMM"))</f>
        <v/>
      </c>
      <c r="E151">
        <f>IF(C151="","",IF(MONTH(C151)=MONTH(TODAY()),"🎂 This Month!",IF(MONTH(C151)=MONTH(TODAY()+30),"⚠️ Next Month","")))</f>
        <v/>
      </c>
      <c r="G151">
        <f>IF(F151="","",IF(TODAY()&gt;F151+365,"⚠️ Overdue",IF(F151-TODAY()&lt;=30,"📋 Due Soon","✅ OK")))</f>
        <v/>
      </c>
    </row>
    <row r="152">
      <c r="D152">
        <f>IF(C152="","",TEXT(C152,"MMMM"))</f>
        <v/>
      </c>
      <c r="E152">
        <f>IF(C152="","",IF(MONTH(C152)=MONTH(TODAY()),"🎂 This Month!",IF(MONTH(C152)=MONTH(TODAY()+30),"⚠️ Next Month","")))</f>
        <v/>
      </c>
      <c r="G152">
        <f>IF(F152="","",IF(TODAY()&gt;F152+365,"⚠️ Overdue",IF(F152-TODAY()&lt;=30,"📋 Due Soon","✅ OK")))</f>
        <v/>
      </c>
    </row>
    <row r="153">
      <c r="D153">
        <f>IF(C153="","",TEXT(C153,"MMMM"))</f>
        <v/>
      </c>
      <c r="E153">
        <f>IF(C153="","",IF(MONTH(C153)=MONTH(TODAY()),"🎂 This Month!",IF(MONTH(C153)=MONTH(TODAY()+30),"⚠️ Next Month","")))</f>
        <v/>
      </c>
      <c r="G153">
        <f>IF(F153="","",IF(TODAY()&gt;F153+365,"⚠️ Overdue",IF(F153-TODAY()&lt;=30,"📋 Due Soon","✅ OK")))</f>
        <v/>
      </c>
    </row>
    <row r="154">
      <c r="D154">
        <f>IF(C154="","",TEXT(C154,"MMMM"))</f>
        <v/>
      </c>
      <c r="E154">
        <f>IF(C154="","",IF(MONTH(C154)=MONTH(TODAY()),"🎂 This Month!",IF(MONTH(C154)=MONTH(TODAY()+30),"⚠️ Next Month","")))</f>
        <v/>
      </c>
      <c r="G154">
        <f>IF(F154="","",IF(TODAY()&gt;F154+365,"⚠️ Overdue",IF(F154-TODAY()&lt;=30,"📋 Due Soon","✅ OK")))</f>
        <v/>
      </c>
    </row>
    <row r="155">
      <c r="D155">
        <f>IF(C155="","",TEXT(C155,"MMMM"))</f>
        <v/>
      </c>
      <c r="E155">
        <f>IF(C155="","",IF(MONTH(C155)=MONTH(TODAY()),"🎂 This Month!",IF(MONTH(C155)=MONTH(TODAY()+30),"⚠️ Next Month","")))</f>
        <v/>
      </c>
      <c r="G155">
        <f>IF(F155="","",IF(TODAY()&gt;F155+365,"⚠️ Overdue",IF(F155-TODAY()&lt;=30,"📋 Due Soon","✅ OK")))</f>
        <v/>
      </c>
    </row>
    <row r="156">
      <c r="D156">
        <f>IF(C156="","",TEXT(C156,"MMMM"))</f>
        <v/>
      </c>
      <c r="E156">
        <f>IF(C156="","",IF(MONTH(C156)=MONTH(TODAY()),"🎂 This Month!",IF(MONTH(C156)=MONTH(TODAY()+30),"⚠️ Next Month","")))</f>
        <v/>
      </c>
      <c r="G156">
        <f>IF(F156="","",IF(TODAY()&gt;F156+365,"⚠️ Overdue",IF(F156-TODAY()&lt;=30,"📋 Due Soon","✅ OK")))</f>
        <v/>
      </c>
    </row>
    <row r="157">
      <c r="D157">
        <f>IF(C157="","",TEXT(C157,"MMMM"))</f>
        <v/>
      </c>
      <c r="E157">
        <f>IF(C157="","",IF(MONTH(C157)=MONTH(TODAY()),"🎂 This Month!",IF(MONTH(C157)=MONTH(TODAY()+30),"⚠️ Next Month","")))</f>
        <v/>
      </c>
      <c r="G157">
        <f>IF(F157="","",IF(TODAY()&gt;F157+365,"⚠️ Overdue",IF(F157-TODAY()&lt;=30,"📋 Due Soon","✅ OK")))</f>
        <v/>
      </c>
    </row>
    <row r="158">
      <c r="D158">
        <f>IF(C158="","",TEXT(C158,"MMMM"))</f>
        <v/>
      </c>
      <c r="E158">
        <f>IF(C158="","",IF(MONTH(C158)=MONTH(TODAY()),"🎂 This Month!",IF(MONTH(C158)=MONTH(TODAY()+30),"⚠️ Next Month","")))</f>
        <v/>
      </c>
      <c r="G158">
        <f>IF(F158="","",IF(TODAY()&gt;F158+365,"⚠️ Overdue",IF(F158-TODAY()&lt;=30,"📋 Due Soon","✅ OK")))</f>
        <v/>
      </c>
    </row>
    <row r="159">
      <c r="D159">
        <f>IF(C159="","",TEXT(C159,"MMMM"))</f>
        <v/>
      </c>
      <c r="E159">
        <f>IF(C159="","",IF(MONTH(C159)=MONTH(TODAY()),"🎂 This Month!",IF(MONTH(C159)=MONTH(TODAY()+30),"⚠️ Next Month","")))</f>
        <v/>
      </c>
      <c r="G159">
        <f>IF(F159="","",IF(TODAY()&gt;F159+365,"⚠️ Overdue",IF(F159-TODAY()&lt;=30,"📋 Due Soon","✅ OK")))</f>
        <v/>
      </c>
    </row>
    <row r="160">
      <c r="D160">
        <f>IF(C160="","",TEXT(C160,"MMMM"))</f>
        <v/>
      </c>
      <c r="E160">
        <f>IF(C160="","",IF(MONTH(C160)=MONTH(TODAY()),"🎂 This Month!",IF(MONTH(C160)=MONTH(TODAY()+30),"⚠️ Next Month","")))</f>
        <v/>
      </c>
      <c r="G160">
        <f>IF(F160="","",IF(TODAY()&gt;F160+365,"⚠️ Overdue",IF(F160-TODAY()&lt;=30,"📋 Due Soon","✅ OK")))</f>
        <v/>
      </c>
    </row>
    <row r="161">
      <c r="D161">
        <f>IF(C161="","",TEXT(C161,"MMMM"))</f>
        <v/>
      </c>
      <c r="E161">
        <f>IF(C161="","",IF(MONTH(C161)=MONTH(TODAY()),"🎂 This Month!",IF(MONTH(C161)=MONTH(TODAY()+30),"⚠️ Next Month","")))</f>
        <v/>
      </c>
      <c r="G161">
        <f>IF(F161="","",IF(TODAY()&gt;F161+365,"⚠️ Overdue",IF(F161-TODAY()&lt;=30,"📋 Due Soon","✅ OK")))</f>
        <v/>
      </c>
    </row>
    <row r="162">
      <c r="D162">
        <f>IF(C162="","",TEXT(C162,"MMMM"))</f>
        <v/>
      </c>
      <c r="E162">
        <f>IF(C162="","",IF(MONTH(C162)=MONTH(TODAY()),"🎂 This Month!",IF(MONTH(C162)=MONTH(TODAY()+30),"⚠️ Next Month","")))</f>
        <v/>
      </c>
      <c r="G162">
        <f>IF(F162="","",IF(TODAY()&gt;F162+365,"⚠️ Overdue",IF(F162-TODAY()&lt;=30,"📋 Due Soon","✅ OK")))</f>
        <v/>
      </c>
    </row>
    <row r="163">
      <c r="D163">
        <f>IF(C163="","",TEXT(C163,"MMMM"))</f>
        <v/>
      </c>
      <c r="E163">
        <f>IF(C163="","",IF(MONTH(C163)=MONTH(TODAY()),"🎂 This Month!",IF(MONTH(C163)=MONTH(TODAY()+30),"⚠️ Next Month","")))</f>
        <v/>
      </c>
      <c r="G163">
        <f>IF(F163="","",IF(TODAY()&gt;F163+365,"⚠️ Overdue",IF(F163-TODAY()&lt;=30,"📋 Due Soon","✅ OK")))</f>
        <v/>
      </c>
    </row>
    <row r="164">
      <c r="D164">
        <f>IF(C164="","",TEXT(C164,"MMMM"))</f>
        <v/>
      </c>
      <c r="E164">
        <f>IF(C164="","",IF(MONTH(C164)=MONTH(TODAY()),"🎂 This Month!",IF(MONTH(C164)=MONTH(TODAY()+30),"⚠️ Next Month","")))</f>
        <v/>
      </c>
      <c r="G164">
        <f>IF(F164="","",IF(TODAY()&gt;F164+365,"⚠️ Overdue",IF(F164-TODAY()&lt;=30,"📋 Due Soon","✅ OK")))</f>
        <v/>
      </c>
    </row>
    <row r="165">
      <c r="D165">
        <f>IF(C165="","",TEXT(C165,"MMMM"))</f>
        <v/>
      </c>
      <c r="E165">
        <f>IF(C165="","",IF(MONTH(C165)=MONTH(TODAY()),"🎂 This Month!",IF(MONTH(C165)=MONTH(TODAY()+30),"⚠️ Next Month","")))</f>
        <v/>
      </c>
      <c r="G165">
        <f>IF(F165="","",IF(TODAY()&gt;F165+365,"⚠️ Overdue",IF(F165-TODAY()&lt;=30,"📋 Due Soon","✅ OK")))</f>
        <v/>
      </c>
    </row>
    <row r="166">
      <c r="D166">
        <f>IF(C166="","",TEXT(C166,"MMMM"))</f>
        <v/>
      </c>
      <c r="E166">
        <f>IF(C166="","",IF(MONTH(C166)=MONTH(TODAY()),"🎂 This Month!",IF(MONTH(C166)=MONTH(TODAY()+30),"⚠️ Next Month","")))</f>
        <v/>
      </c>
      <c r="G166">
        <f>IF(F166="","",IF(TODAY()&gt;F166+365,"⚠️ Overdue",IF(F166-TODAY()&lt;=30,"📋 Due Soon","✅ OK")))</f>
        <v/>
      </c>
    </row>
    <row r="167">
      <c r="D167">
        <f>IF(C167="","",TEXT(C167,"MMMM"))</f>
        <v/>
      </c>
      <c r="E167">
        <f>IF(C167="","",IF(MONTH(C167)=MONTH(TODAY()),"🎂 This Month!",IF(MONTH(C167)=MONTH(TODAY()+30),"⚠️ Next Month","")))</f>
        <v/>
      </c>
      <c r="G167">
        <f>IF(F167="","",IF(TODAY()&gt;F167+365,"⚠️ Overdue",IF(F167-TODAY()&lt;=30,"📋 Due Soon","✅ OK")))</f>
        <v/>
      </c>
    </row>
    <row r="168">
      <c r="D168">
        <f>IF(C168="","",TEXT(C168,"MMMM"))</f>
        <v/>
      </c>
      <c r="E168">
        <f>IF(C168="","",IF(MONTH(C168)=MONTH(TODAY()),"🎂 This Month!",IF(MONTH(C168)=MONTH(TODAY()+30),"⚠️ Next Month","")))</f>
        <v/>
      </c>
      <c r="G168">
        <f>IF(F168="","",IF(TODAY()&gt;F168+365,"⚠️ Overdue",IF(F168-TODAY()&lt;=30,"📋 Due Soon","✅ OK")))</f>
        <v/>
      </c>
    </row>
    <row r="169">
      <c r="D169">
        <f>IF(C169="","",TEXT(C169,"MMMM"))</f>
        <v/>
      </c>
      <c r="E169">
        <f>IF(C169="","",IF(MONTH(C169)=MONTH(TODAY()),"🎂 This Month!",IF(MONTH(C169)=MONTH(TODAY()+30),"⚠️ Next Month","")))</f>
        <v/>
      </c>
      <c r="G169">
        <f>IF(F169="","",IF(TODAY()&gt;F169+365,"⚠️ Overdue",IF(F169-TODAY()&lt;=30,"📋 Due Soon","✅ OK")))</f>
        <v/>
      </c>
    </row>
    <row r="170">
      <c r="D170">
        <f>IF(C170="","",TEXT(C170,"MMMM"))</f>
        <v/>
      </c>
      <c r="E170">
        <f>IF(C170="","",IF(MONTH(C170)=MONTH(TODAY()),"🎂 This Month!",IF(MONTH(C170)=MONTH(TODAY()+30),"⚠️ Next Month","")))</f>
        <v/>
      </c>
      <c r="G170">
        <f>IF(F170="","",IF(TODAY()&gt;F170+365,"⚠️ Overdue",IF(F170-TODAY()&lt;=30,"📋 Due Soon","✅ OK")))</f>
        <v/>
      </c>
    </row>
    <row r="171">
      <c r="D171">
        <f>IF(C171="","",TEXT(C171,"MMMM"))</f>
        <v/>
      </c>
      <c r="E171">
        <f>IF(C171="","",IF(MONTH(C171)=MONTH(TODAY()),"🎂 This Month!",IF(MONTH(C171)=MONTH(TODAY()+30),"⚠️ Next Month","")))</f>
        <v/>
      </c>
      <c r="G171">
        <f>IF(F171="","",IF(TODAY()&gt;F171+365,"⚠️ Overdue",IF(F171-TODAY()&lt;=30,"📋 Due Soon","✅ OK")))</f>
        <v/>
      </c>
    </row>
    <row r="172">
      <c r="D172">
        <f>IF(C172="","",TEXT(C172,"MMMM"))</f>
        <v/>
      </c>
      <c r="E172">
        <f>IF(C172="","",IF(MONTH(C172)=MONTH(TODAY()),"🎂 This Month!",IF(MONTH(C172)=MONTH(TODAY()+30),"⚠️ Next Month","")))</f>
        <v/>
      </c>
      <c r="G172">
        <f>IF(F172="","",IF(TODAY()&gt;F172+365,"⚠️ Overdue",IF(F172-TODAY()&lt;=30,"📋 Due Soon","✅ OK")))</f>
        <v/>
      </c>
    </row>
    <row r="173">
      <c r="D173">
        <f>IF(C173="","",TEXT(C173,"MMMM"))</f>
        <v/>
      </c>
      <c r="E173">
        <f>IF(C173="","",IF(MONTH(C173)=MONTH(TODAY()),"🎂 This Month!",IF(MONTH(C173)=MONTH(TODAY()+30),"⚠️ Next Month","")))</f>
        <v/>
      </c>
      <c r="G173">
        <f>IF(F173="","",IF(TODAY()&gt;F173+365,"⚠️ Overdue",IF(F173-TODAY()&lt;=30,"📋 Due Soon","✅ OK")))</f>
        <v/>
      </c>
    </row>
    <row r="174">
      <c r="D174">
        <f>IF(C174="","",TEXT(C174,"MMMM"))</f>
        <v/>
      </c>
      <c r="E174">
        <f>IF(C174="","",IF(MONTH(C174)=MONTH(TODAY()),"🎂 This Month!",IF(MONTH(C174)=MONTH(TODAY()+30),"⚠️ Next Month","")))</f>
        <v/>
      </c>
      <c r="G174">
        <f>IF(F174="","",IF(TODAY()&gt;F174+365,"⚠️ Overdue",IF(F174-TODAY()&lt;=30,"📋 Due Soon","✅ OK")))</f>
        <v/>
      </c>
    </row>
    <row r="175">
      <c r="D175">
        <f>IF(C175="","",TEXT(C175,"MMMM"))</f>
        <v/>
      </c>
      <c r="E175">
        <f>IF(C175="","",IF(MONTH(C175)=MONTH(TODAY()),"🎂 This Month!",IF(MONTH(C175)=MONTH(TODAY()+30),"⚠️ Next Month","")))</f>
        <v/>
      </c>
      <c r="G175">
        <f>IF(F175="","",IF(TODAY()&gt;F175+365,"⚠️ Overdue",IF(F175-TODAY()&lt;=30,"📋 Due Soon","✅ OK")))</f>
        <v/>
      </c>
    </row>
    <row r="176">
      <c r="D176">
        <f>IF(C176="","",TEXT(C176,"MMMM"))</f>
        <v/>
      </c>
      <c r="E176">
        <f>IF(C176="","",IF(MONTH(C176)=MONTH(TODAY()),"🎂 This Month!",IF(MONTH(C176)=MONTH(TODAY()+30),"⚠️ Next Month","")))</f>
        <v/>
      </c>
      <c r="G176">
        <f>IF(F176="","",IF(TODAY()&gt;F176+365,"⚠️ Overdue",IF(F176-TODAY()&lt;=30,"📋 Due Soon","✅ OK")))</f>
        <v/>
      </c>
    </row>
    <row r="177">
      <c r="D177">
        <f>IF(C177="","",TEXT(C177,"MMMM"))</f>
        <v/>
      </c>
      <c r="E177">
        <f>IF(C177="","",IF(MONTH(C177)=MONTH(TODAY()),"🎂 This Month!",IF(MONTH(C177)=MONTH(TODAY()+30),"⚠️ Next Month","")))</f>
        <v/>
      </c>
      <c r="G177">
        <f>IF(F177="","",IF(TODAY()&gt;F177+365,"⚠️ Overdue",IF(F177-TODAY()&lt;=30,"📋 Due Soon","✅ OK")))</f>
        <v/>
      </c>
    </row>
    <row r="178">
      <c r="D178">
        <f>IF(C178="","",TEXT(C178,"MMMM"))</f>
        <v/>
      </c>
      <c r="E178">
        <f>IF(C178="","",IF(MONTH(C178)=MONTH(TODAY()),"🎂 This Month!",IF(MONTH(C178)=MONTH(TODAY()+30),"⚠️ Next Month","")))</f>
        <v/>
      </c>
      <c r="G178">
        <f>IF(F178="","",IF(TODAY()&gt;F178+365,"⚠️ Overdue",IF(F178-TODAY()&lt;=30,"📋 Due Soon","✅ OK")))</f>
        <v/>
      </c>
    </row>
    <row r="179">
      <c r="D179">
        <f>IF(C179="","",TEXT(C179,"MMMM"))</f>
        <v/>
      </c>
      <c r="E179">
        <f>IF(C179="","",IF(MONTH(C179)=MONTH(TODAY()),"🎂 This Month!",IF(MONTH(C179)=MONTH(TODAY()+30),"⚠️ Next Month","")))</f>
        <v/>
      </c>
      <c r="G179">
        <f>IF(F179="","",IF(TODAY()&gt;F179+365,"⚠️ Overdue",IF(F179-TODAY()&lt;=30,"📋 Due Soon","✅ OK")))</f>
        <v/>
      </c>
    </row>
    <row r="180">
      <c r="D180">
        <f>IF(C180="","",TEXT(C180,"MMMM"))</f>
        <v/>
      </c>
      <c r="E180">
        <f>IF(C180="","",IF(MONTH(C180)=MONTH(TODAY()),"🎂 This Month!",IF(MONTH(C180)=MONTH(TODAY()+30),"⚠️ Next Month","")))</f>
        <v/>
      </c>
      <c r="G180">
        <f>IF(F180="","",IF(TODAY()&gt;F180+365,"⚠️ Overdue",IF(F180-TODAY()&lt;=30,"📋 Due Soon","✅ OK")))</f>
        <v/>
      </c>
    </row>
    <row r="181">
      <c r="D181">
        <f>IF(C181="","",TEXT(C181,"MMMM"))</f>
        <v/>
      </c>
      <c r="E181">
        <f>IF(C181="","",IF(MONTH(C181)=MONTH(TODAY()),"🎂 This Month!",IF(MONTH(C181)=MONTH(TODAY()+30),"⚠️ Next Month","")))</f>
        <v/>
      </c>
      <c r="G181">
        <f>IF(F181="","",IF(TODAY()&gt;F181+365,"⚠️ Overdue",IF(F181-TODAY()&lt;=30,"📋 Due Soon","✅ OK")))</f>
        <v/>
      </c>
    </row>
    <row r="182">
      <c r="D182">
        <f>IF(C182="","",TEXT(C182,"MMMM"))</f>
        <v/>
      </c>
      <c r="E182">
        <f>IF(C182="","",IF(MONTH(C182)=MONTH(TODAY()),"🎂 This Month!",IF(MONTH(C182)=MONTH(TODAY()+30),"⚠️ Next Month","")))</f>
        <v/>
      </c>
      <c r="G182">
        <f>IF(F182="","",IF(TODAY()&gt;F182+365,"⚠️ Overdue",IF(F182-TODAY()&lt;=30,"📋 Due Soon","✅ OK")))</f>
        <v/>
      </c>
    </row>
    <row r="183">
      <c r="D183">
        <f>IF(C183="","",TEXT(C183,"MMMM"))</f>
        <v/>
      </c>
      <c r="E183">
        <f>IF(C183="","",IF(MONTH(C183)=MONTH(TODAY()),"🎂 This Month!",IF(MONTH(C183)=MONTH(TODAY()+30),"⚠️ Next Month","")))</f>
        <v/>
      </c>
      <c r="G183">
        <f>IF(F183="","",IF(TODAY()&gt;F183+365,"⚠️ Overdue",IF(F183-TODAY()&lt;=30,"📋 Due Soon","✅ OK")))</f>
        <v/>
      </c>
    </row>
    <row r="184">
      <c r="D184">
        <f>IF(C184="","",TEXT(C184,"MMMM"))</f>
        <v/>
      </c>
      <c r="E184">
        <f>IF(C184="","",IF(MONTH(C184)=MONTH(TODAY()),"🎂 This Month!",IF(MONTH(C184)=MONTH(TODAY()+30),"⚠️ Next Month","")))</f>
        <v/>
      </c>
      <c r="G184">
        <f>IF(F184="","",IF(TODAY()&gt;F184+365,"⚠️ Overdue",IF(F184-TODAY()&lt;=30,"📋 Due Soon","✅ OK")))</f>
        <v/>
      </c>
    </row>
    <row r="185">
      <c r="D185">
        <f>IF(C185="","",TEXT(C185,"MMMM"))</f>
        <v/>
      </c>
      <c r="E185">
        <f>IF(C185="","",IF(MONTH(C185)=MONTH(TODAY()),"🎂 This Month!",IF(MONTH(C185)=MONTH(TODAY()+30),"⚠️ Next Month","")))</f>
        <v/>
      </c>
      <c r="G185">
        <f>IF(F185="","",IF(TODAY()&gt;F185+365,"⚠️ Overdue",IF(F185-TODAY()&lt;=30,"📋 Due Soon","✅ OK")))</f>
        <v/>
      </c>
    </row>
    <row r="186">
      <c r="D186">
        <f>IF(C186="","",TEXT(C186,"MMMM"))</f>
        <v/>
      </c>
      <c r="E186">
        <f>IF(C186="","",IF(MONTH(C186)=MONTH(TODAY()),"🎂 This Month!",IF(MONTH(C186)=MONTH(TODAY()+30),"⚠️ Next Month","")))</f>
        <v/>
      </c>
      <c r="G186">
        <f>IF(F186="","",IF(TODAY()&gt;F186+365,"⚠️ Overdue",IF(F186-TODAY()&lt;=30,"📋 Due Soon","✅ OK")))</f>
        <v/>
      </c>
    </row>
    <row r="187">
      <c r="D187">
        <f>IF(C187="","",TEXT(C187,"MMMM"))</f>
        <v/>
      </c>
      <c r="E187">
        <f>IF(C187="","",IF(MONTH(C187)=MONTH(TODAY()),"🎂 This Month!",IF(MONTH(C187)=MONTH(TODAY()+30),"⚠️ Next Month","")))</f>
        <v/>
      </c>
      <c r="G187">
        <f>IF(F187="","",IF(TODAY()&gt;F187+365,"⚠️ Overdue",IF(F187-TODAY()&lt;=30,"📋 Due Soon","✅ OK")))</f>
        <v/>
      </c>
    </row>
    <row r="188">
      <c r="D188">
        <f>IF(C188="","",TEXT(C188,"MMMM"))</f>
        <v/>
      </c>
      <c r="E188">
        <f>IF(C188="","",IF(MONTH(C188)=MONTH(TODAY()),"🎂 This Month!",IF(MONTH(C188)=MONTH(TODAY()+30),"⚠️ Next Month","")))</f>
        <v/>
      </c>
      <c r="G188">
        <f>IF(F188="","",IF(TODAY()&gt;F188+365,"⚠️ Overdue",IF(F188-TODAY()&lt;=30,"📋 Due Soon","✅ OK")))</f>
        <v/>
      </c>
    </row>
    <row r="189">
      <c r="D189">
        <f>IF(C189="","",TEXT(C189,"MMMM"))</f>
        <v/>
      </c>
      <c r="E189">
        <f>IF(C189="","",IF(MONTH(C189)=MONTH(TODAY()),"🎂 This Month!",IF(MONTH(C189)=MONTH(TODAY()+30),"⚠️ Next Month","")))</f>
        <v/>
      </c>
      <c r="G189">
        <f>IF(F189="","",IF(TODAY()&gt;F189+365,"⚠️ Overdue",IF(F189-TODAY()&lt;=30,"📋 Due Soon","✅ OK")))</f>
        <v/>
      </c>
    </row>
    <row r="190">
      <c r="D190">
        <f>IF(C190="","",TEXT(C190,"MMMM"))</f>
        <v/>
      </c>
      <c r="E190">
        <f>IF(C190="","",IF(MONTH(C190)=MONTH(TODAY()),"🎂 This Month!",IF(MONTH(C190)=MONTH(TODAY()+30),"⚠️ Next Month","")))</f>
        <v/>
      </c>
      <c r="G190">
        <f>IF(F190="","",IF(TODAY()&gt;F190+365,"⚠️ Overdue",IF(F190-TODAY()&lt;=30,"📋 Due Soon","✅ OK")))</f>
        <v/>
      </c>
    </row>
    <row r="191">
      <c r="D191">
        <f>IF(C191="","",TEXT(C191,"MMMM"))</f>
        <v/>
      </c>
      <c r="E191">
        <f>IF(C191="","",IF(MONTH(C191)=MONTH(TODAY()),"🎂 This Month!",IF(MONTH(C191)=MONTH(TODAY()+30),"⚠️ Next Month","")))</f>
        <v/>
      </c>
      <c r="G191">
        <f>IF(F191="","",IF(TODAY()&gt;F191+365,"⚠️ Overdue",IF(F191-TODAY()&lt;=30,"📋 Due Soon","✅ OK")))</f>
        <v/>
      </c>
    </row>
    <row r="192">
      <c r="D192">
        <f>IF(C192="","",TEXT(C192,"MMMM"))</f>
        <v/>
      </c>
      <c r="E192">
        <f>IF(C192="","",IF(MONTH(C192)=MONTH(TODAY()),"🎂 This Month!",IF(MONTH(C192)=MONTH(TODAY()+30),"⚠️ Next Month","")))</f>
        <v/>
      </c>
      <c r="G192">
        <f>IF(F192="","",IF(TODAY()&gt;F192+365,"⚠️ Overdue",IF(F192-TODAY()&lt;=30,"📋 Due Soon","✅ OK")))</f>
        <v/>
      </c>
    </row>
    <row r="193">
      <c r="D193">
        <f>IF(C193="","",TEXT(C193,"MMMM"))</f>
        <v/>
      </c>
      <c r="E193">
        <f>IF(C193="","",IF(MONTH(C193)=MONTH(TODAY()),"🎂 This Month!",IF(MONTH(C193)=MONTH(TODAY()+30),"⚠️ Next Month","")))</f>
        <v/>
      </c>
      <c r="G193">
        <f>IF(F193="","",IF(TODAY()&gt;F193+365,"⚠️ Overdue",IF(F193-TODAY()&lt;=30,"📋 Due Soon","✅ OK")))</f>
        <v/>
      </c>
    </row>
    <row r="194">
      <c r="D194">
        <f>IF(C194="","",TEXT(C194,"MMMM"))</f>
        <v/>
      </c>
      <c r="E194">
        <f>IF(C194="","",IF(MONTH(C194)=MONTH(TODAY()),"🎂 This Month!",IF(MONTH(C194)=MONTH(TODAY()+30),"⚠️ Next Month","")))</f>
        <v/>
      </c>
      <c r="G194">
        <f>IF(F194="","",IF(TODAY()&gt;F194+365,"⚠️ Overdue",IF(F194-TODAY()&lt;=30,"📋 Due Soon","✅ OK")))</f>
        <v/>
      </c>
    </row>
    <row r="195">
      <c r="D195">
        <f>IF(C195="","",TEXT(C195,"MMMM"))</f>
        <v/>
      </c>
      <c r="E195">
        <f>IF(C195="","",IF(MONTH(C195)=MONTH(TODAY()),"🎂 This Month!",IF(MONTH(C195)=MONTH(TODAY()+30),"⚠️ Next Month","")))</f>
        <v/>
      </c>
      <c r="G195">
        <f>IF(F195="","",IF(TODAY()&gt;F195+365,"⚠️ Overdue",IF(F195-TODAY()&lt;=30,"📋 Due Soon","✅ OK")))</f>
        <v/>
      </c>
    </row>
    <row r="196">
      <c r="D196">
        <f>IF(C196="","",TEXT(C196,"MMMM"))</f>
        <v/>
      </c>
      <c r="E196">
        <f>IF(C196="","",IF(MONTH(C196)=MONTH(TODAY()),"🎂 This Month!",IF(MONTH(C196)=MONTH(TODAY()+30),"⚠️ Next Month","")))</f>
        <v/>
      </c>
      <c r="G196">
        <f>IF(F196="","",IF(TODAY()&gt;F196+365,"⚠️ Overdue",IF(F196-TODAY()&lt;=30,"📋 Due Soon","✅ OK")))</f>
        <v/>
      </c>
    </row>
    <row r="197">
      <c r="D197">
        <f>IF(C197="","",TEXT(C197,"MMMM"))</f>
        <v/>
      </c>
      <c r="E197">
        <f>IF(C197="","",IF(MONTH(C197)=MONTH(TODAY()),"🎂 This Month!",IF(MONTH(C197)=MONTH(TODAY()+30),"⚠️ Next Month","")))</f>
        <v/>
      </c>
      <c r="G197">
        <f>IF(F197="","",IF(TODAY()&gt;F197+365,"⚠️ Overdue",IF(F197-TODAY()&lt;=30,"📋 Due Soon","✅ OK")))</f>
        <v/>
      </c>
    </row>
    <row r="198">
      <c r="D198">
        <f>IF(C198="","",TEXT(C198,"MMMM"))</f>
        <v/>
      </c>
      <c r="E198">
        <f>IF(C198="","",IF(MONTH(C198)=MONTH(TODAY()),"🎂 This Month!",IF(MONTH(C198)=MONTH(TODAY()+30),"⚠️ Next Month","")))</f>
        <v/>
      </c>
      <c r="G198">
        <f>IF(F198="","",IF(TODAY()&gt;F198+365,"⚠️ Overdue",IF(F198-TODAY()&lt;=30,"📋 Due Soon","✅ OK")))</f>
        <v/>
      </c>
    </row>
    <row r="199">
      <c r="D199">
        <f>IF(C199="","",TEXT(C199,"MMMM"))</f>
        <v/>
      </c>
      <c r="E199">
        <f>IF(C199="","",IF(MONTH(C199)=MONTH(TODAY()),"🎂 This Month!",IF(MONTH(C199)=MONTH(TODAY()+30),"⚠️ Next Month","")))</f>
        <v/>
      </c>
      <c r="G199">
        <f>IF(F199="","",IF(TODAY()&gt;F199+365,"⚠️ Overdue",IF(F199-TODAY()&lt;=30,"📋 Due Soon","✅ OK")))</f>
        <v/>
      </c>
    </row>
    <row r="200">
      <c r="D200">
        <f>IF(C200="","",TEXT(C200,"MMMM"))</f>
        <v/>
      </c>
      <c r="E200">
        <f>IF(C200="","",IF(MONTH(C200)=MONTH(TODAY()),"🎂 This Month!",IF(MONTH(C200)=MONTH(TODAY()+30),"⚠️ Next Month","")))</f>
        <v/>
      </c>
      <c r="G200">
        <f>IF(F200="","",IF(TODAY()&gt;F200+365,"⚠️ Overdue",IF(F200-TODAY()&lt;=30,"📋 Due Soon","✅ OK")))</f>
        <v/>
      </c>
    </row>
    <row r="201">
      <c r="D201">
        <f>IF(C201="","",TEXT(C201,"MMMM"))</f>
        <v/>
      </c>
      <c r="E201">
        <f>IF(C201="","",IF(MONTH(C201)=MONTH(TODAY()),"🎂 This Month!",IF(MONTH(C201)=MONTH(TODAY()+30),"⚠️ Next Month","")))</f>
        <v/>
      </c>
      <c r="G201">
        <f>IF(F201="","",IF(TODAY()&gt;F201+365,"⚠️ Overdue",IF(F201-TODAY()&lt;=30,"📋 Due Soon","✅ OK")))</f>
        <v/>
      </c>
    </row>
    <row r="202">
      <c r="D202">
        <f>IF(C202="","",TEXT(C202,"MMMM"))</f>
        <v/>
      </c>
      <c r="E202">
        <f>IF(C202="","",IF(MONTH(C202)=MONTH(TODAY()),"🎂 This Month!",IF(MONTH(C202)=MONTH(TODAY()+30),"⚠️ Next Month","")))</f>
        <v/>
      </c>
      <c r="G202">
        <f>IF(F202="","",IF(TODAY()&gt;F202+365,"⚠️ Overdue",IF(F202-TODAY()&lt;=30,"📋 Due Soon","✅ OK")))</f>
        <v/>
      </c>
    </row>
    <row r="203">
      <c r="D203">
        <f>IF(C203="","",TEXT(C203,"MMMM"))</f>
        <v/>
      </c>
      <c r="E203">
        <f>IF(C203="","",IF(MONTH(C203)=MONTH(TODAY()),"🎂 This Month!",IF(MONTH(C203)=MONTH(TODAY()+30),"⚠️ Next Month","")))</f>
        <v/>
      </c>
      <c r="G203">
        <f>IF(F203="","",IF(TODAY()&gt;F203+365,"⚠️ Overdue",IF(F203-TODAY()&lt;=30,"📋 Due Soon","✅ OK")))</f>
        <v/>
      </c>
    </row>
    <row r="204">
      <c r="D204">
        <f>IF(C204="","",TEXT(C204,"MMMM"))</f>
        <v/>
      </c>
      <c r="E204">
        <f>IF(C204="","",IF(MONTH(C204)=MONTH(TODAY()),"🎂 This Month!",IF(MONTH(C204)=MONTH(TODAY()+30),"⚠️ Next Month","")))</f>
        <v/>
      </c>
      <c r="G204">
        <f>IF(F204="","",IF(TODAY()&gt;F204+365,"⚠️ Overdue",IF(F204-TODAY()&lt;=30,"📋 Due Soon","✅ OK")))</f>
        <v/>
      </c>
    </row>
    <row r="205">
      <c r="D205">
        <f>IF(C205="","",TEXT(C205,"MMMM"))</f>
        <v/>
      </c>
      <c r="E205">
        <f>IF(C205="","",IF(MONTH(C205)=MONTH(TODAY()),"🎂 This Month!",IF(MONTH(C205)=MONTH(TODAY()+30),"⚠️ Next Month","")))</f>
        <v/>
      </c>
      <c r="G205">
        <f>IF(F205="","",IF(TODAY()&gt;F205+365,"⚠️ Overdue",IF(F205-TODAY()&lt;=30,"📋 Due Soon","✅ OK")))</f>
        <v/>
      </c>
    </row>
    <row r="206">
      <c r="D206">
        <f>IF(C206="","",TEXT(C206,"MMMM"))</f>
        <v/>
      </c>
      <c r="E206">
        <f>IF(C206="","",IF(MONTH(C206)=MONTH(TODAY()),"🎂 This Month!",IF(MONTH(C206)=MONTH(TODAY()+30),"⚠️ Next Month","")))</f>
        <v/>
      </c>
      <c r="G206">
        <f>IF(F206="","",IF(TODAY()&gt;F206+365,"⚠️ Overdue",IF(F206-TODAY()&lt;=30,"📋 Due Soon","✅ OK")))</f>
        <v/>
      </c>
    </row>
    <row r="207">
      <c r="D207">
        <f>IF(C207="","",TEXT(C207,"MMMM"))</f>
        <v/>
      </c>
      <c r="E207">
        <f>IF(C207="","",IF(MONTH(C207)=MONTH(TODAY()),"🎂 This Month!",IF(MONTH(C207)=MONTH(TODAY()+30),"⚠️ Next Month","")))</f>
        <v/>
      </c>
      <c r="G207">
        <f>IF(F207="","",IF(TODAY()&gt;F207+365,"⚠️ Overdue",IF(F207-TODAY()&lt;=30,"📋 Due Soon","✅ OK")))</f>
        <v/>
      </c>
    </row>
    <row r="208">
      <c r="D208">
        <f>IF(C208="","",TEXT(C208,"MMMM"))</f>
        <v/>
      </c>
      <c r="E208">
        <f>IF(C208="","",IF(MONTH(C208)=MONTH(TODAY()),"🎂 This Month!",IF(MONTH(C208)=MONTH(TODAY()+30),"⚠️ Next Month","")))</f>
        <v/>
      </c>
      <c r="G208">
        <f>IF(F208="","",IF(TODAY()&gt;F208+365,"⚠️ Overdue",IF(F208-TODAY()&lt;=30,"📋 Due Soon","✅ OK")))</f>
        <v/>
      </c>
    </row>
    <row r="209">
      <c r="D209">
        <f>IF(C209="","",TEXT(C209,"MMMM"))</f>
        <v/>
      </c>
      <c r="E209">
        <f>IF(C209="","",IF(MONTH(C209)=MONTH(TODAY()),"🎂 This Month!",IF(MONTH(C209)=MONTH(TODAY()+30),"⚠️ Next Month","")))</f>
        <v/>
      </c>
      <c r="G209">
        <f>IF(F209="","",IF(TODAY()&gt;F209+365,"⚠️ Overdue",IF(F209-TODAY()&lt;=30,"📋 Due Soon","✅ OK")))</f>
        <v/>
      </c>
    </row>
  </sheetData>
  <mergeCells count="12">
    <mergeCell ref="J7:L7"/>
    <mergeCell ref="J6:L6"/>
    <mergeCell ref="G6:I6"/>
    <mergeCell ref="A1:P1"/>
    <mergeCell ref="A6:C6"/>
    <mergeCell ref="G7:I7"/>
    <mergeCell ref="A4:P4"/>
    <mergeCell ref="A3:P3"/>
    <mergeCell ref="D7:F7"/>
    <mergeCell ref="A7:C7"/>
    <mergeCell ref="D6:F6"/>
    <mergeCell ref="A2:P2"/>
  </mergeCells>
  <conditionalFormatting sqref="E10:E5000">
    <cfRule type="cellIs" priority="1" operator="equal" dxfId="10">
      <formula>"🎂 This Month!"</formula>
    </cfRule>
    <cfRule type="cellIs" priority="2" operator="equal" dxfId="5">
      <formula>"⚠️ Next Month"</formula>
    </cfRule>
  </conditionalFormatting>
  <conditionalFormatting sqref="G10:G5000">
    <cfRule type="cellIs" priority="3" operator="equal" dxfId="4">
      <formula>"⚠️ Overdue"</formula>
    </cfRule>
    <cfRule type="cellIs" priority="4" operator="equal" dxfId="5">
      <formula>"📋 Due Soon"</formula>
    </cfRule>
    <cfRule type="cellIs" priority="5" operator="equal" dxfId="8">
      <formula>"✅ OK"</formula>
    </cfRule>
  </conditionalFormatting>
  <dataValidations count="5">
    <dataValidation sqref="H10:I5009" showDropDown="0" showInputMessage="0" showErrorMessage="0" allowBlank="1" type="list">
      <formula1>"Yes,No,Pending"</formula1>
    </dataValidation>
    <dataValidation sqref="K10:K5000" showDropDown="0" showInputMessage="0" showErrorMessage="0" allowBlank="1" type="list">
      <formula1>"Birthday Call,Annual Review,OEP Follow-up,AEP Follow-up,Medicaid Reded.,Rx Review,Check-In,Referral Ask,Welcome Call"</formula1>
    </dataValidation>
    <dataValidation sqref="L10:L5000" showDropDown="0" showInputMessage="0" showErrorMessage="0" allowBlank="1" type="list">
      <formula1>"Phone,Email,Text,Mail,In Person"</formula1>
    </dataValidation>
    <dataValidation sqref="M10:M5000" showDropDown="0" showInputMessage="0" showErrorMessage="0" allowBlank="1" type="list">
      <formula1>"Yes,No"</formula1>
    </dataValidation>
    <dataValidation sqref="N10:N5000" showDropDown="0" showInputMessage="0" showErrorMessage="0" allowBlank="1" type="list">
      <formula1>"Renewed,Plan Changed,Needs Follow-Up,Left for Competitor,Deceased,No Response"</formula1>
    </dataValidation>
  </dataValidations>
  <pageMargins left="0.75" right="0.75" top="1" bottom="1" header="0.5" footer="0.5"/>
</worksheet>
</file>

<file path=xl/worksheets/sheet9.xml><?xml version="1.0" encoding="utf-8"?>
<worksheet xmlns="http://schemas.openxmlformats.org/spreadsheetml/2006/main">
  <sheetPr>
    <tabColor rgb="00334155"/>
    <outlinePr summaryBelow="1" summaryRight="1"/>
    <pageSetUpPr/>
  </sheetPr>
  <dimension ref="A1:N164"/>
  <sheetViews>
    <sheetView showGridLines="0" workbookViewId="0">
      <pane ySplit="11" topLeftCell="A12" activePane="bottomLeft" state="frozen"/>
      <selection pane="bottomLeft" activeCell="A1" sqref="A1"/>
    </sheetView>
  </sheetViews>
  <sheetFormatPr baseColWidth="8" defaultRowHeight="15"/>
  <cols>
    <col width="10" customWidth="1" min="1" max="1"/>
    <col width="20" customWidth="1" min="2" max="2"/>
    <col width="13" customWidth="1" min="3" max="3"/>
    <col width="18" customWidth="1" min="4" max="4"/>
    <col width="13" customWidth="1" min="5" max="5"/>
    <col width="13" customWidth="1" min="6" max="6"/>
    <col width="24" customWidth="1" min="7" max="7"/>
    <col width="20" customWidth="1" min="8" max="8"/>
    <col width="10" customWidth="1" min="9" max="9"/>
    <col width="20" customWidth="1" min="10" max="10"/>
    <col width="22" customWidth="1" min="11" max="11"/>
    <col width="14" customWidth="1" min="12" max="12"/>
    <col width="13" customWidth="1" min="13" max="13"/>
    <col width="10" customWidth="1" min="14" max="14"/>
  </cols>
  <sheetData>
    <row r="1" ht="6" customHeight="1">
      <c r="A1" s="1" t="n"/>
    </row>
    <row r="2" ht="38" customHeight="1">
      <c r="A2" s="209" t="inlineStr">
        <is>
          <t>COMPLIANCE VAULT</t>
        </is>
      </c>
    </row>
    <row r="3" ht="20" customHeight="1">
      <c r="A3" s="210" t="inlineStr">
        <is>
          <t>SOA log · CMS rules · Certification tracking — never fail an audit</t>
        </is>
      </c>
    </row>
    <row r="4" ht="8" customHeight="1">
      <c r="A4" s="1" t="n"/>
    </row>
    <row r="5" ht="24" customHeight="1">
      <c r="A5" s="25" t="inlineStr">
        <is>
          <t>📋  CMS SOA RULES — What every agent must know</t>
        </is>
      </c>
    </row>
    <row r="6" ht="26" customHeight="1">
      <c r="A6" s="121" t="inlineStr">
        <is>
          <t>⏱  TIMING</t>
        </is>
      </c>
      <c r="B6" s="28" t="n"/>
      <c r="C6" s="122" t="inlineStr">
        <is>
          <t>SOA must be obtained BEFORE discussing any plan options with the beneficiary.</t>
        </is>
      </c>
      <c r="D6" s="27" t="n"/>
      <c r="E6" s="27" t="n"/>
      <c r="F6" s="27" t="n"/>
      <c r="G6" s="27" t="n"/>
      <c r="H6" s="27" t="n"/>
      <c r="I6" s="27" t="n"/>
      <c r="J6" s="27" t="n"/>
      <c r="K6" s="27" t="n"/>
      <c r="L6" s="27" t="n"/>
      <c r="M6" s="27" t="n"/>
      <c r="N6" s="28" t="n"/>
    </row>
    <row r="7" ht="26" customHeight="1">
      <c r="A7" s="121" t="inlineStr">
        <is>
          <t>📄  CONTENT</t>
        </is>
      </c>
      <c r="B7" s="28" t="n"/>
      <c r="C7" s="122" t="inlineStr">
        <is>
          <t>Must include: beneficiary name + date + specific plans to be discussed.</t>
        </is>
      </c>
      <c r="D7" s="27" t="n"/>
      <c r="E7" s="27" t="n"/>
      <c r="F7" s="27" t="n"/>
      <c r="G7" s="27" t="n"/>
      <c r="H7" s="27" t="n"/>
      <c r="I7" s="27" t="n"/>
      <c r="J7" s="27" t="n"/>
      <c r="K7" s="27" t="n"/>
      <c r="L7" s="27" t="n"/>
      <c r="M7" s="27" t="n"/>
      <c r="N7" s="28" t="n"/>
    </row>
    <row r="8" ht="26" customHeight="1">
      <c r="A8" s="121" t="inlineStr">
        <is>
          <t>📁  RETENTION</t>
        </is>
      </c>
      <c r="B8" s="28" t="n"/>
      <c r="C8" s="122" t="inlineStr">
        <is>
          <t>Retain all SOA records for a minimum of 10 years. Must be available for CMS audit.</t>
        </is>
      </c>
      <c r="D8" s="27" t="n"/>
      <c r="E8" s="27" t="n"/>
      <c r="F8" s="27" t="n"/>
      <c r="G8" s="27" t="n"/>
      <c r="H8" s="27" t="n"/>
      <c r="I8" s="27" t="n"/>
      <c r="J8" s="27" t="n"/>
      <c r="K8" s="27" t="n"/>
      <c r="L8" s="27" t="n"/>
      <c r="M8" s="27" t="n"/>
      <c r="N8" s="28" t="n"/>
    </row>
    <row r="9" ht="26" customHeight="1">
      <c r="A9" s="121" t="inlineStr">
        <is>
          <t>📞  TELEPHONIC</t>
        </is>
      </c>
      <c r="B9" s="28" t="n"/>
      <c r="C9" s="122" t="inlineStr">
        <is>
          <t>Telephonic SOA must be recorded. Recording constitutes the SOA.</t>
        </is>
      </c>
      <c r="D9" s="27" t="n"/>
      <c r="E9" s="27" t="n"/>
      <c r="F9" s="27" t="n"/>
      <c r="G9" s="27" t="n"/>
      <c r="H9" s="27" t="n"/>
      <c r="I9" s="27" t="n"/>
      <c r="J9" s="27" t="n"/>
      <c r="K9" s="27" t="n"/>
      <c r="L9" s="27" t="n"/>
      <c r="M9" s="27" t="n"/>
      <c r="N9" s="28" t="n"/>
    </row>
    <row r="10" ht="26" customHeight="1">
      <c r="A10" s="121" t="inlineStr">
        <is>
          <t>💻  ELECTRONIC</t>
        </is>
      </c>
      <c r="B10" s="28" t="n"/>
      <c r="C10" s="122" t="inlineStr">
        <is>
          <t>Electronic SOA is acceptable if it meets CMS requirements.</t>
        </is>
      </c>
      <c r="D10" s="27" t="n"/>
      <c r="E10" s="27" t="n"/>
      <c r="F10" s="27" t="n"/>
      <c r="G10" s="27" t="n"/>
      <c r="H10" s="27" t="n"/>
      <c r="I10" s="27" t="n"/>
      <c r="J10" s="27" t="n"/>
      <c r="K10" s="27" t="n"/>
      <c r="L10" s="27" t="n"/>
      <c r="M10" s="27" t="n"/>
      <c r="N10" s="28" t="n"/>
    </row>
    <row r="11" ht="26" customHeight="1">
      <c r="A11" s="121" t="inlineStr">
        <is>
          <t>📅  VALIDITY</t>
        </is>
      </c>
      <c r="B11" s="28" t="n"/>
      <c r="C11" s="122" t="inlineStr">
        <is>
          <t>SOA signed before Oct 1 is valid for the entire plan year through Dec 31.</t>
        </is>
      </c>
      <c r="D11" s="27" t="n"/>
      <c r="E11" s="27" t="n"/>
      <c r="F11" s="27" t="n"/>
      <c r="G11" s="27" t="n"/>
      <c r="H11" s="27" t="n"/>
      <c r="I11" s="27" t="n"/>
      <c r="J11" s="27" t="n"/>
      <c r="K11" s="27" t="n"/>
      <c r="L11" s="27" t="n"/>
      <c r="M11" s="27" t="n"/>
      <c r="N11" s="28" t="n"/>
    </row>
    <row r="12" ht="26" customHeight="1">
      <c r="A12" s="121" t="inlineStr">
        <is>
          <t>🚫  VIOLATION</t>
        </is>
      </c>
      <c r="B12" s="28" t="n"/>
      <c r="C12" s="122" t="inlineStr">
        <is>
          <t>Marketing to a beneficiary without SOA can result in fines, suspension, or termination.</t>
        </is>
      </c>
      <c r="D12" s="27" t="n"/>
      <c r="E12" s="27" t="n"/>
      <c r="F12" s="27" t="n"/>
      <c r="G12" s="27" t="n"/>
      <c r="H12" s="27" t="n"/>
      <c r="I12" s="27" t="n"/>
      <c r="J12" s="27" t="n"/>
      <c r="K12" s="27" t="n"/>
      <c r="L12" s="27" t="n"/>
      <c r="M12" s="27" t="n"/>
      <c r="N12" s="28" t="n"/>
    </row>
    <row r="13" ht="10" customHeight="1"/>
    <row r="14" ht="26" customHeight="1">
      <c r="A14" s="123" t="inlineStr">
        <is>
          <t>Client ID</t>
        </is>
      </c>
      <c r="B14" s="123" t="inlineStr">
        <is>
          <t>Client Name</t>
        </is>
      </c>
      <c r="C14" s="123" t="inlineStr">
        <is>
          <t>Appt. Date</t>
        </is>
      </c>
      <c r="D14" s="123" t="inlineStr">
        <is>
          <t>SOA Method</t>
        </is>
      </c>
      <c r="E14" s="123" t="inlineStr">
        <is>
          <t>SOA Obtained?</t>
        </is>
      </c>
      <c r="F14" s="123" t="inlineStr">
        <is>
          <t>SOA Date</t>
        </is>
      </c>
      <c r="G14" s="123" t="inlineStr">
        <is>
          <t>Plans Discussed</t>
        </is>
      </c>
      <c r="H14" s="123" t="inlineStr">
        <is>
          <t>Recording ID / File</t>
        </is>
      </c>
      <c r="I14" s="123" t="inlineStr">
        <is>
          <t>Stored?</t>
        </is>
      </c>
      <c r="J14" s="123" t="inlineStr">
        <is>
          <t>Storage Location</t>
        </is>
      </c>
      <c r="K14" s="123" t="inlineStr">
        <is>
          <t>Notes</t>
        </is>
      </c>
      <c r="L14" s="123" t="inlineStr">
        <is>
          <t>Reviewed By</t>
        </is>
      </c>
      <c r="M14" s="123" t="inlineStr">
        <is>
          <t>Review Date</t>
        </is>
      </c>
      <c r="N14" s="123" t="inlineStr">
        <is>
          <t>Flag</t>
        </is>
      </c>
    </row>
    <row r="15" ht="22" customHeight="1">
      <c r="A15" s="187" t="n"/>
      <c r="B15" s="187" t="n"/>
      <c r="C15" s="187" t="n"/>
      <c r="D15" s="187" t="n"/>
      <c r="E15" s="187" t="n"/>
      <c r="F15" s="187" t="n"/>
      <c r="G15" s="187" t="n"/>
      <c r="H15" s="187" t="n"/>
      <c r="I15" s="187" t="n"/>
      <c r="J15" s="187" t="n"/>
      <c r="K15" s="187" t="n"/>
      <c r="L15" s="187" t="n"/>
      <c r="M15" s="187" t="n"/>
      <c r="N15" s="202">
        <f>IF(E15="No","🚨 Needs Attention",IF(I15="No","🚨 Needs Attention",IF(E15="Yes","✅ Compliant","")))</f>
        <v/>
      </c>
    </row>
    <row r="16" ht="22" customHeight="1">
      <c r="A16" s="184" t="n"/>
      <c r="B16" s="184" t="n"/>
      <c r="C16" s="184" t="n"/>
      <c r="D16" s="184" t="n"/>
      <c r="E16" s="184" t="n"/>
      <c r="F16" s="184" t="n"/>
      <c r="G16" s="184" t="n"/>
      <c r="H16" s="184" t="n"/>
      <c r="I16" s="184" t="n"/>
      <c r="J16" s="184" t="n"/>
      <c r="K16" s="184" t="n"/>
      <c r="L16" s="184" t="n"/>
      <c r="M16" s="184" t="n"/>
      <c r="N16" s="202">
        <f>IF(E16="No","🚨 Needs Attention",IF(I16="No","🚨 Needs Attention",IF(E16="Yes","✅ Compliant","")))</f>
        <v/>
      </c>
    </row>
    <row r="17" ht="22" customHeight="1">
      <c r="A17" s="187" t="n"/>
      <c r="B17" s="187" t="n"/>
      <c r="C17" s="187" t="n"/>
      <c r="D17" s="187" t="n"/>
      <c r="E17" s="187" t="n"/>
      <c r="F17" s="187" t="n"/>
      <c r="G17" s="187" t="n"/>
      <c r="H17" s="187" t="n"/>
      <c r="I17" s="187" t="n"/>
      <c r="J17" s="187" t="n"/>
      <c r="K17" s="187" t="n"/>
      <c r="L17" s="187" t="n"/>
      <c r="M17" s="187" t="n"/>
      <c r="N17" s="202">
        <f>IF(E17="No","🚨 Needs Attention",IF(I17="No","🚨 Needs Attention",IF(E17="Yes","✅ Compliant","")))</f>
        <v/>
      </c>
    </row>
    <row r="18" ht="22" customHeight="1">
      <c r="A18" s="184" t="n"/>
      <c r="B18" s="184" t="n"/>
      <c r="C18" s="184" t="n"/>
      <c r="D18" s="184" t="n"/>
      <c r="E18" s="184" t="n"/>
      <c r="F18" s="184" t="n"/>
      <c r="G18" s="184" t="n"/>
      <c r="H18" s="184" t="n"/>
      <c r="I18" s="184" t="n"/>
      <c r="J18" s="184" t="n"/>
      <c r="K18" s="184" t="n"/>
      <c r="L18" s="184" t="n"/>
      <c r="M18" s="184" t="n"/>
      <c r="N18" s="202">
        <f>IF(E18="No","🚨 Needs Attention",IF(I18="No","🚨 Needs Attention",IF(E18="Yes","✅ Compliant","")))</f>
        <v/>
      </c>
    </row>
    <row r="19" ht="22" customHeight="1">
      <c r="A19" s="187" t="n"/>
      <c r="B19" s="187" t="n"/>
      <c r="C19" s="187" t="n"/>
      <c r="D19" s="187" t="n"/>
      <c r="E19" s="187" t="n"/>
      <c r="F19" s="187" t="n"/>
      <c r="G19" s="187" t="n"/>
      <c r="H19" s="187" t="n"/>
      <c r="I19" s="187" t="n"/>
      <c r="J19" s="187" t="n"/>
      <c r="K19" s="187" t="n"/>
      <c r="L19" s="187" t="n"/>
      <c r="M19" s="187" t="n"/>
      <c r="N19" s="202">
        <f>IF(E19="No","🚨 Needs Attention",IF(I19="No","🚨 Needs Attention",IF(E19="Yes","✅ Compliant","")))</f>
        <v/>
      </c>
    </row>
    <row r="20" ht="22" customHeight="1">
      <c r="A20" s="184" t="n"/>
      <c r="B20" s="184" t="n"/>
      <c r="C20" s="184" t="n"/>
      <c r="D20" s="184" t="n"/>
      <c r="E20" s="184" t="n"/>
      <c r="F20" s="184" t="n"/>
      <c r="G20" s="184" t="n"/>
      <c r="H20" s="184" t="n"/>
      <c r="I20" s="184" t="n"/>
      <c r="J20" s="184" t="n"/>
      <c r="K20" s="184" t="n"/>
      <c r="L20" s="184" t="n"/>
      <c r="M20" s="184" t="n"/>
      <c r="N20" s="202">
        <f>IF(E20="No","🚨 Needs Attention",IF(I20="No","🚨 Needs Attention",IF(E20="Yes","✅ Compliant","")))</f>
        <v/>
      </c>
    </row>
    <row r="21" ht="22" customHeight="1">
      <c r="A21" s="187" t="n"/>
      <c r="B21" s="187" t="n"/>
      <c r="C21" s="187" t="n"/>
      <c r="D21" s="187" t="n"/>
      <c r="E21" s="187" t="n"/>
      <c r="F21" s="187" t="n"/>
      <c r="G21" s="187" t="n"/>
      <c r="H21" s="187" t="n"/>
      <c r="I21" s="187" t="n"/>
      <c r="J21" s="187" t="n"/>
      <c r="K21" s="187" t="n"/>
      <c r="L21" s="187" t="n"/>
      <c r="M21" s="187" t="n"/>
      <c r="N21" s="202">
        <f>IF(E21="No","🚨 Needs Attention",IF(I21="No","🚨 Needs Attention",IF(E21="Yes","✅ Compliant","")))</f>
        <v/>
      </c>
    </row>
    <row r="22" ht="22" customHeight="1">
      <c r="A22" s="184" t="n"/>
      <c r="B22" s="184" t="n"/>
      <c r="C22" s="184" t="n"/>
      <c r="D22" s="184" t="n"/>
      <c r="E22" s="184" t="n"/>
      <c r="F22" s="184" t="n"/>
      <c r="G22" s="184" t="n"/>
      <c r="H22" s="184" t="n"/>
      <c r="I22" s="184" t="n"/>
      <c r="J22" s="184" t="n"/>
      <c r="K22" s="184" t="n"/>
      <c r="L22" s="184" t="n"/>
      <c r="M22" s="184" t="n"/>
      <c r="N22" s="202">
        <f>IF(E22="No","🚨 Needs Attention",IF(I22="No","🚨 Needs Attention",IF(E22="Yes","✅ Compliant","")))</f>
        <v/>
      </c>
    </row>
    <row r="23" ht="22" customHeight="1">
      <c r="A23" s="187" t="n"/>
      <c r="B23" s="187" t="n"/>
      <c r="C23" s="187" t="n"/>
      <c r="D23" s="187" t="n"/>
      <c r="E23" s="187" t="n"/>
      <c r="F23" s="187" t="n"/>
      <c r="G23" s="187" t="n"/>
      <c r="H23" s="187" t="n"/>
      <c r="I23" s="187" t="n"/>
      <c r="J23" s="187" t="n"/>
      <c r="K23" s="187" t="n"/>
      <c r="L23" s="187" t="n"/>
      <c r="M23" s="187" t="n"/>
      <c r="N23" s="202">
        <f>IF(E23="No","🚨 Needs Attention",IF(I23="No","🚨 Needs Attention",IF(E23="Yes","✅ Compliant","")))</f>
        <v/>
      </c>
    </row>
    <row r="24" ht="22" customHeight="1">
      <c r="A24" s="184" t="n"/>
      <c r="B24" s="184" t="n"/>
      <c r="C24" s="184" t="n"/>
      <c r="D24" s="184" t="n"/>
      <c r="E24" s="184" t="n"/>
      <c r="F24" s="184" t="n"/>
      <c r="G24" s="184" t="n"/>
      <c r="H24" s="184" t="n"/>
      <c r="I24" s="184" t="n"/>
      <c r="J24" s="184" t="n"/>
      <c r="K24" s="184" t="n"/>
      <c r="L24" s="184" t="n"/>
      <c r="M24" s="184" t="n"/>
      <c r="N24" s="202">
        <f>IF(E24="No","🚨 Needs Attention",IF(I24="No","🚨 Needs Attention",IF(E24="Yes","✅ Compliant","")))</f>
        <v/>
      </c>
    </row>
    <row r="25" ht="22" customHeight="1">
      <c r="A25" s="187" t="n"/>
      <c r="B25" s="187" t="n"/>
      <c r="C25" s="187" t="n"/>
      <c r="D25" s="187" t="n"/>
      <c r="E25" s="187" t="n"/>
      <c r="F25" s="187" t="n"/>
      <c r="G25" s="187" t="n"/>
      <c r="H25" s="187" t="n"/>
      <c r="I25" s="187" t="n"/>
      <c r="J25" s="187" t="n"/>
      <c r="K25" s="187" t="n"/>
      <c r="L25" s="187" t="n"/>
      <c r="M25" s="187" t="n"/>
      <c r="N25" s="202">
        <f>IF(E25="No","🚨 Needs Attention",IF(I25="No","🚨 Needs Attention",IF(E25="Yes","✅ Compliant","")))</f>
        <v/>
      </c>
    </row>
    <row r="26" ht="22" customHeight="1">
      <c r="A26" s="184" t="n"/>
      <c r="B26" s="184" t="n"/>
      <c r="C26" s="184" t="n"/>
      <c r="D26" s="184" t="n"/>
      <c r="E26" s="184" t="n"/>
      <c r="F26" s="184" t="n"/>
      <c r="G26" s="184" t="n"/>
      <c r="H26" s="184" t="n"/>
      <c r="I26" s="184" t="n"/>
      <c r="J26" s="184" t="n"/>
      <c r="K26" s="184" t="n"/>
      <c r="L26" s="184" t="n"/>
      <c r="M26" s="184" t="n"/>
      <c r="N26" s="202">
        <f>IF(E26="No","🚨 Needs Attention",IF(I26="No","🚨 Needs Attention",IF(E26="Yes","✅ Compliant","")))</f>
        <v/>
      </c>
    </row>
    <row r="27" ht="22" customHeight="1">
      <c r="A27" s="187" t="n"/>
      <c r="B27" s="187" t="n"/>
      <c r="C27" s="187" t="n"/>
      <c r="D27" s="187" t="n"/>
      <c r="E27" s="187" t="n"/>
      <c r="F27" s="187" t="n"/>
      <c r="G27" s="187" t="n"/>
      <c r="H27" s="187" t="n"/>
      <c r="I27" s="187" t="n"/>
      <c r="J27" s="187" t="n"/>
      <c r="K27" s="187" t="n"/>
      <c r="L27" s="187" t="n"/>
      <c r="M27" s="187" t="n"/>
      <c r="N27" s="202">
        <f>IF(E27="No","🚨 Needs Attention",IF(I27="No","🚨 Needs Attention",IF(E27="Yes","✅ Compliant","")))</f>
        <v/>
      </c>
    </row>
    <row r="28" ht="22" customHeight="1">
      <c r="A28" s="184" t="n"/>
      <c r="B28" s="184" t="n"/>
      <c r="C28" s="184" t="n"/>
      <c r="D28" s="184" t="n"/>
      <c r="E28" s="184" t="n"/>
      <c r="F28" s="184" t="n"/>
      <c r="G28" s="184" t="n"/>
      <c r="H28" s="184" t="n"/>
      <c r="I28" s="184" t="n"/>
      <c r="J28" s="184" t="n"/>
      <c r="K28" s="184" t="n"/>
      <c r="L28" s="184" t="n"/>
      <c r="M28" s="184" t="n"/>
      <c r="N28" s="202">
        <f>IF(E28="No","🚨 Needs Attention",IF(I28="No","🚨 Needs Attention",IF(E28="Yes","✅ Compliant","")))</f>
        <v/>
      </c>
    </row>
    <row r="29" ht="22" customHeight="1">
      <c r="A29" s="187" t="n"/>
      <c r="B29" s="187" t="n"/>
      <c r="C29" s="187" t="n"/>
      <c r="D29" s="187" t="n"/>
      <c r="E29" s="187" t="n"/>
      <c r="F29" s="187" t="n"/>
      <c r="G29" s="187" t="n"/>
      <c r="H29" s="187" t="n"/>
      <c r="I29" s="187" t="n"/>
      <c r="J29" s="187" t="n"/>
      <c r="K29" s="187" t="n"/>
      <c r="L29" s="187" t="n"/>
      <c r="M29" s="187" t="n"/>
      <c r="N29" s="202">
        <f>IF(E29="No","🚨 Needs Attention",IF(I29="No","🚨 Needs Attention",IF(E29="Yes","✅ Compliant","")))</f>
        <v/>
      </c>
    </row>
    <row r="30" ht="22" customHeight="1">
      <c r="A30" s="184" t="n"/>
      <c r="B30" s="184" t="n"/>
      <c r="C30" s="184" t="n"/>
      <c r="D30" s="184" t="n"/>
      <c r="E30" s="184" t="n"/>
      <c r="F30" s="184" t="n"/>
      <c r="G30" s="184" t="n"/>
      <c r="H30" s="184" t="n"/>
      <c r="I30" s="184" t="n"/>
      <c r="J30" s="184" t="n"/>
      <c r="K30" s="184" t="n"/>
      <c r="L30" s="184" t="n"/>
      <c r="M30" s="184" t="n"/>
      <c r="N30" s="202">
        <f>IF(E30="No","🚨 Needs Attention",IF(I30="No","🚨 Needs Attention",IF(E30="Yes","✅ Compliant","")))</f>
        <v/>
      </c>
    </row>
    <row r="31" ht="22" customHeight="1">
      <c r="A31" s="187" t="n"/>
      <c r="B31" s="187" t="n"/>
      <c r="C31" s="187" t="n"/>
      <c r="D31" s="187" t="n"/>
      <c r="E31" s="187" t="n"/>
      <c r="F31" s="187" t="n"/>
      <c r="G31" s="187" t="n"/>
      <c r="H31" s="187" t="n"/>
      <c r="I31" s="187" t="n"/>
      <c r="J31" s="187" t="n"/>
      <c r="K31" s="187" t="n"/>
      <c r="L31" s="187" t="n"/>
      <c r="M31" s="187" t="n"/>
      <c r="N31" s="202">
        <f>IF(E31="No","🚨 Needs Attention",IF(I31="No","🚨 Needs Attention",IF(E31="Yes","✅ Compliant","")))</f>
        <v/>
      </c>
    </row>
    <row r="32" ht="22" customHeight="1">
      <c r="A32" s="184" t="n"/>
      <c r="B32" s="184" t="n"/>
      <c r="C32" s="184" t="n"/>
      <c r="D32" s="184" t="n"/>
      <c r="E32" s="184" t="n"/>
      <c r="F32" s="184" t="n"/>
      <c r="G32" s="184" t="n"/>
      <c r="H32" s="184" t="n"/>
      <c r="I32" s="184" t="n"/>
      <c r="J32" s="184" t="n"/>
      <c r="K32" s="184" t="n"/>
      <c r="L32" s="184" t="n"/>
      <c r="M32" s="184" t="n"/>
      <c r="N32" s="202">
        <f>IF(E32="No","🚨 Needs Attention",IF(I32="No","🚨 Needs Attention",IF(E32="Yes","✅ Compliant","")))</f>
        <v/>
      </c>
    </row>
    <row r="33" ht="22" customHeight="1">
      <c r="A33" s="187" t="n"/>
      <c r="B33" s="187" t="n"/>
      <c r="C33" s="187" t="n"/>
      <c r="D33" s="187" t="n"/>
      <c r="E33" s="187" t="n"/>
      <c r="F33" s="187" t="n"/>
      <c r="G33" s="187" t="n"/>
      <c r="H33" s="187" t="n"/>
      <c r="I33" s="187" t="n"/>
      <c r="J33" s="187" t="n"/>
      <c r="K33" s="187" t="n"/>
      <c r="L33" s="187" t="n"/>
      <c r="M33" s="187" t="n"/>
      <c r="N33" s="202">
        <f>IF(E33="No","🚨 Needs Attention",IF(I33="No","🚨 Needs Attention",IF(E33="Yes","✅ Compliant","")))</f>
        <v/>
      </c>
    </row>
    <row r="34" ht="22" customHeight="1">
      <c r="A34" s="184" t="n"/>
      <c r="B34" s="184" t="n"/>
      <c r="C34" s="184" t="n"/>
      <c r="D34" s="184" t="n"/>
      <c r="E34" s="184" t="n"/>
      <c r="F34" s="184" t="n"/>
      <c r="G34" s="184" t="n"/>
      <c r="H34" s="184" t="n"/>
      <c r="I34" s="184" t="n"/>
      <c r="J34" s="184" t="n"/>
      <c r="K34" s="184" t="n"/>
      <c r="L34" s="184" t="n"/>
      <c r="M34" s="184" t="n"/>
      <c r="N34" s="202">
        <f>IF(E34="No","🚨 Needs Attention",IF(I34="No","🚨 Needs Attention",IF(E34="Yes","✅ Compliant","")))</f>
        <v/>
      </c>
    </row>
    <row r="35" ht="22" customHeight="1">
      <c r="A35" s="187" t="n"/>
      <c r="B35" s="187" t="n"/>
      <c r="C35" s="187" t="n"/>
      <c r="D35" s="187" t="n"/>
      <c r="E35" s="187" t="n"/>
      <c r="F35" s="187" t="n"/>
      <c r="G35" s="187" t="n"/>
      <c r="H35" s="187" t="n"/>
      <c r="I35" s="187" t="n"/>
      <c r="J35" s="187" t="n"/>
      <c r="K35" s="187" t="n"/>
      <c r="L35" s="187" t="n"/>
      <c r="M35" s="187" t="n"/>
      <c r="N35" s="202">
        <f>IF(E35="No","🚨 Needs Attention",IF(I35="No","🚨 Needs Attention",IF(E35="Yes","✅ Compliant","")))</f>
        <v/>
      </c>
    </row>
    <row r="36" ht="22" customHeight="1">
      <c r="A36" s="184" t="n"/>
      <c r="B36" s="184" t="n"/>
      <c r="C36" s="184" t="n"/>
      <c r="D36" s="184" t="n"/>
      <c r="E36" s="184" t="n"/>
      <c r="F36" s="184" t="n"/>
      <c r="G36" s="184" t="n"/>
      <c r="H36" s="184" t="n"/>
      <c r="I36" s="184" t="n"/>
      <c r="J36" s="184" t="n"/>
      <c r="K36" s="184" t="n"/>
      <c r="L36" s="184" t="n"/>
      <c r="M36" s="184" t="n"/>
      <c r="N36" s="202">
        <f>IF(E36="No","🚨 Needs Attention",IF(I36="No","🚨 Needs Attention",IF(E36="Yes","✅ Compliant","")))</f>
        <v/>
      </c>
    </row>
    <row r="37" ht="22" customHeight="1">
      <c r="A37" s="187" t="n"/>
      <c r="B37" s="187" t="n"/>
      <c r="C37" s="187" t="n"/>
      <c r="D37" s="187" t="n"/>
      <c r="E37" s="187" t="n"/>
      <c r="F37" s="187" t="n"/>
      <c r="G37" s="187" t="n"/>
      <c r="H37" s="187" t="n"/>
      <c r="I37" s="187" t="n"/>
      <c r="J37" s="187" t="n"/>
      <c r="K37" s="187" t="n"/>
      <c r="L37" s="187" t="n"/>
      <c r="M37" s="187" t="n"/>
      <c r="N37" s="202">
        <f>IF(E37="No","🚨 Needs Attention",IF(I37="No","🚨 Needs Attention",IF(E37="Yes","✅ Compliant","")))</f>
        <v/>
      </c>
    </row>
    <row r="38" ht="22" customHeight="1">
      <c r="A38" s="184" t="n"/>
      <c r="B38" s="184" t="n"/>
      <c r="C38" s="184" t="n"/>
      <c r="D38" s="184" t="n"/>
      <c r="E38" s="184" t="n"/>
      <c r="F38" s="184" t="n"/>
      <c r="G38" s="184" t="n"/>
      <c r="H38" s="184" t="n"/>
      <c r="I38" s="184" t="n"/>
      <c r="J38" s="184" t="n"/>
      <c r="K38" s="184" t="n"/>
      <c r="L38" s="184" t="n"/>
      <c r="M38" s="184" t="n"/>
      <c r="N38" s="202">
        <f>IF(E38="No","🚨 Needs Attention",IF(I38="No","🚨 Needs Attention",IF(E38="Yes","✅ Compliant","")))</f>
        <v/>
      </c>
    </row>
    <row r="39" ht="22" customHeight="1">
      <c r="A39" s="187" t="n"/>
      <c r="B39" s="187" t="n"/>
      <c r="C39" s="187" t="n"/>
      <c r="D39" s="187" t="n"/>
      <c r="E39" s="187" t="n"/>
      <c r="F39" s="187" t="n"/>
      <c r="G39" s="187" t="n"/>
      <c r="H39" s="187" t="n"/>
      <c r="I39" s="187" t="n"/>
      <c r="J39" s="187" t="n"/>
      <c r="K39" s="187" t="n"/>
      <c r="L39" s="187" t="n"/>
      <c r="M39" s="187" t="n"/>
      <c r="N39" s="202">
        <f>IF(E39="No","🚨 Needs Attention",IF(I39="No","🚨 Needs Attention",IF(E39="Yes","✅ Compliant","")))</f>
        <v/>
      </c>
    </row>
    <row r="40" ht="22" customHeight="1">
      <c r="A40" s="184" t="n"/>
      <c r="B40" s="184" t="n"/>
      <c r="C40" s="184" t="n"/>
      <c r="D40" s="184" t="n"/>
      <c r="E40" s="184" t="n"/>
      <c r="F40" s="184" t="n"/>
      <c r="G40" s="184" t="n"/>
      <c r="H40" s="184" t="n"/>
      <c r="I40" s="184" t="n"/>
      <c r="J40" s="184" t="n"/>
      <c r="K40" s="184" t="n"/>
      <c r="L40" s="184" t="n"/>
      <c r="M40" s="184" t="n"/>
      <c r="N40" s="202">
        <f>IF(E40="No","🚨 Needs Attention",IF(I40="No","🚨 Needs Attention",IF(E40="Yes","✅ Compliant","")))</f>
        <v/>
      </c>
    </row>
    <row r="41" ht="22" customHeight="1">
      <c r="A41" s="187" t="n"/>
      <c r="B41" s="187" t="n"/>
      <c r="C41" s="187" t="n"/>
      <c r="D41" s="187" t="n"/>
      <c r="E41" s="187" t="n"/>
      <c r="F41" s="187" t="n"/>
      <c r="G41" s="187" t="n"/>
      <c r="H41" s="187" t="n"/>
      <c r="I41" s="187" t="n"/>
      <c r="J41" s="187" t="n"/>
      <c r="K41" s="187" t="n"/>
      <c r="L41" s="187" t="n"/>
      <c r="M41" s="187" t="n"/>
      <c r="N41" s="202">
        <f>IF(E41="No","🚨 Needs Attention",IF(I41="No","🚨 Needs Attention",IF(E41="Yes","✅ Compliant","")))</f>
        <v/>
      </c>
    </row>
    <row r="42" ht="22" customHeight="1">
      <c r="A42" s="184" t="n"/>
      <c r="B42" s="184" t="n"/>
      <c r="C42" s="184" t="n"/>
      <c r="D42" s="184" t="n"/>
      <c r="E42" s="184" t="n"/>
      <c r="F42" s="184" t="n"/>
      <c r="G42" s="184" t="n"/>
      <c r="H42" s="184" t="n"/>
      <c r="I42" s="184" t="n"/>
      <c r="J42" s="184" t="n"/>
      <c r="K42" s="184" t="n"/>
      <c r="L42" s="184" t="n"/>
      <c r="M42" s="184" t="n"/>
      <c r="N42" s="202">
        <f>IF(E42="No","🚨 Needs Attention",IF(I42="No","🚨 Needs Attention",IF(E42="Yes","✅ Compliant","")))</f>
        <v/>
      </c>
    </row>
    <row r="43" ht="22" customHeight="1">
      <c r="A43" s="187" t="n"/>
      <c r="B43" s="187" t="n"/>
      <c r="C43" s="187" t="n"/>
      <c r="D43" s="187" t="n"/>
      <c r="E43" s="187" t="n"/>
      <c r="F43" s="187" t="n"/>
      <c r="G43" s="187" t="n"/>
      <c r="H43" s="187" t="n"/>
      <c r="I43" s="187" t="n"/>
      <c r="J43" s="187" t="n"/>
      <c r="K43" s="187" t="n"/>
      <c r="L43" s="187" t="n"/>
      <c r="M43" s="187" t="n"/>
      <c r="N43" s="202">
        <f>IF(E43="No","🚨 Needs Attention",IF(I43="No","🚨 Needs Attention",IF(E43="Yes","✅ Compliant","")))</f>
        <v/>
      </c>
    </row>
    <row r="44" ht="22" customHeight="1">
      <c r="A44" s="184" t="n"/>
      <c r="B44" s="184" t="n"/>
      <c r="C44" s="184" t="n"/>
      <c r="D44" s="184" t="n"/>
      <c r="E44" s="184" t="n"/>
      <c r="F44" s="184" t="n"/>
      <c r="G44" s="184" t="n"/>
      <c r="H44" s="184" t="n"/>
      <c r="I44" s="184" t="n"/>
      <c r="J44" s="184" t="n"/>
      <c r="K44" s="184" t="n"/>
      <c r="L44" s="184" t="n"/>
      <c r="M44" s="184" t="n"/>
      <c r="N44" s="202">
        <f>IF(E44="No","🚨 Needs Attention",IF(I44="No","🚨 Needs Attention",IF(E44="Yes","✅ Compliant","")))</f>
        <v/>
      </c>
    </row>
    <row r="45" ht="22" customHeight="1">
      <c r="A45" s="187" t="n"/>
      <c r="B45" s="187" t="n"/>
      <c r="C45" s="187" t="n"/>
      <c r="D45" s="187" t="n"/>
      <c r="E45" s="187" t="n"/>
      <c r="F45" s="187" t="n"/>
      <c r="G45" s="187" t="n"/>
      <c r="H45" s="187" t="n"/>
      <c r="I45" s="187" t="n"/>
      <c r="J45" s="187" t="n"/>
      <c r="K45" s="187" t="n"/>
      <c r="L45" s="187" t="n"/>
      <c r="M45" s="187" t="n"/>
      <c r="N45" s="202">
        <f>IF(E45="No","🚨 Needs Attention",IF(I45="No","🚨 Needs Attention",IF(E45="Yes","✅ Compliant","")))</f>
        <v/>
      </c>
    </row>
    <row r="46" ht="22" customHeight="1">
      <c r="A46" s="184" t="n"/>
      <c r="B46" s="184" t="n"/>
      <c r="C46" s="184" t="n"/>
      <c r="D46" s="184" t="n"/>
      <c r="E46" s="184" t="n"/>
      <c r="F46" s="184" t="n"/>
      <c r="G46" s="184" t="n"/>
      <c r="H46" s="184" t="n"/>
      <c r="I46" s="184" t="n"/>
      <c r="J46" s="184" t="n"/>
      <c r="K46" s="184" t="n"/>
      <c r="L46" s="184" t="n"/>
      <c r="M46" s="184" t="n"/>
      <c r="N46" s="202">
        <f>IF(E46="No","🚨 Needs Attention",IF(I46="No","🚨 Needs Attention",IF(E46="Yes","✅ Compliant","")))</f>
        <v/>
      </c>
    </row>
    <row r="47" ht="22" customHeight="1">
      <c r="A47" s="187" t="n"/>
      <c r="B47" s="187" t="n"/>
      <c r="C47" s="187" t="n"/>
      <c r="D47" s="187" t="n"/>
      <c r="E47" s="187" t="n"/>
      <c r="F47" s="187" t="n"/>
      <c r="G47" s="187" t="n"/>
      <c r="H47" s="187" t="n"/>
      <c r="I47" s="187" t="n"/>
      <c r="J47" s="187" t="n"/>
      <c r="K47" s="187" t="n"/>
      <c r="L47" s="187" t="n"/>
      <c r="M47" s="187" t="n"/>
      <c r="N47" s="202">
        <f>IF(E47="No","🚨 Needs Attention",IF(I47="No","🚨 Needs Attention",IF(E47="Yes","✅ Compliant","")))</f>
        <v/>
      </c>
    </row>
    <row r="48" ht="22" customHeight="1">
      <c r="A48" s="184" t="n"/>
      <c r="B48" s="184" t="n"/>
      <c r="C48" s="184" t="n"/>
      <c r="D48" s="184" t="n"/>
      <c r="E48" s="184" t="n"/>
      <c r="F48" s="184" t="n"/>
      <c r="G48" s="184" t="n"/>
      <c r="H48" s="184" t="n"/>
      <c r="I48" s="184" t="n"/>
      <c r="J48" s="184" t="n"/>
      <c r="K48" s="184" t="n"/>
      <c r="L48" s="184" t="n"/>
      <c r="M48" s="184" t="n"/>
      <c r="N48" s="202">
        <f>IF(E48="No","🚨 Needs Attention",IF(I48="No","🚨 Needs Attention",IF(E48="Yes","✅ Compliant","")))</f>
        <v/>
      </c>
    </row>
    <row r="49" ht="22" customHeight="1">
      <c r="A49" s="187" t="n"/>
      <c r="B49" s="187" t="n"/>
      <c r="C49" s="187" t="n"/>
      <c r="D49" s="187" t="n"/>
      <c r="E49" s="187" t="n"/>
      <c r="F49" s="187" t="n"/>
      <c r="G49" s="187" t="n"/>
      <c r="H49" s="187" t="n"/>
      <c r="I49" s="187" t="n"/>
      <c r="J49" s="187" t="n"/>
      <c r="K49" s="187" t="n"/>
      <c r="L49" s="187" t="n"/>
      <c r="M49" s="187" t="n"/>
      <c r="N49" s="202">
        <f>IF(E49="No","🚨 Needs Attention",IF(I49="No","🚨 Needs Attention",IF(E49="Yes","✅ Compliant","")))</f>
        <v/>
      </c>
    </row>
    <row r="50" ht="22" customHeight="1">
      <c r="A50" s="184" t="n"/>
      <c r="B50" s="184" t="n"/>
      <c r="C50" s="184" t="n"/>
      <c r="D50" s="184" t="n"/>
      <c r="E50" s="184" t="n"/>
      <c r="F50" s="184" t="n"/>
      <c r="G50" s="184" t="n"/>
      <c r="H50" s="184" t="n"/>
      <c r="I50" s="184" t="n"/>
      <c r="J50" s="184" t="n"/>
      <c r="K50" s="184" t="n"/>
      <c r="L50" s="184" t="n"/>
      <c r="M50" s="184" t="n"/>
      <c r="N50" s="202">
        <f>IF(E50="No","🚨 Needs Attention",IF(I50="No","🚨 Needs Attention",IF(E50="Yes","✅ Compliant","")))</f>
        <v/>
      </c>
    </row>
    <row r="51" ht="22" customHeight="1">
      <c r="A51" s="187" t="n"/>
      <c r="B51" s="187" t="n"/>
      <c r="C51" s="187" t="n"/>
      <c r="D51" s="187" t="n"/>
      <c r="E51" s="187" t="n"/>
      <c r="F51" s="187" t="n"/>
      <c r="G51" s="187" t="n"/>
      <c r="H51" s="187" t="n"/>
      <c r="I51" s="187" t="n"/>
      <c r="J51" s="187" t="n"/>
      <c r="K51" s="187" t="n"/>
      <c r="L51" s="187" t="n"/>
      <c r="M51" s="187" t="n"/>
      <c r="N51" s="202">
        <f>IF(E51="No","🚨 Needs Attention",IF(I51="No","🚨 Needs Attention",IF(E51="Yes","✅ Compliant","")))</f>
        <v/>
      </c>
    </row>
    <row r="52" ht="22" customHeight="1">
      <c r="A52" s="184" t="n"/>
      <c r="B52" s="184" t="n"/>
      <c r="C52" s="184" t="n"/>
      <c r="D52" s="184" t="n"/>
      <c r="E52" s="184" t="n"/>
      <c r="F52" s="184" t="n"/>
      <c r="G52" s="184" t="n"/>
      <c r="H52" s="184" t="n"/>
      <c r="I52" s="184" t="n"/>
      <c r="J52" s="184" t="n"/>
      <c r="K52" s="184" t="n"/>
      <c r="L52" s="184" t="n"/>
      <c r="M52" s="184" t="n"/>
      <c r="N52" s="202">
        <f>IF(E52="No","🚨 Needs Attention",IF(I52="No","🚨 Needs Attention",IF(E52="Yes","✅ Compliant","")))</f>
        <v/>
      </c>
    </row>
    <row r="53" ht="22" customHeight="1">
      <c r="A53" s="187" t="n"/>
      <c r="B53" s="187" t="n"/>
      <c r="C53" s="187" t="n"/>
      <c r="D53" s="187" t="n"/>
      <c r="E53" s="187" t="n"/>
      <c r="F53" s="187" t="n"/>
      <c r="G53" s="187" t="n"/>
      <c r="H53" s="187" t="n"/>
      <c r="I53" s="187" t="n"/>
      <c r="J53" s="187" t="n"/>
      <c r="K53" s="187" t="n"/>
      <c r="L53" s="187" t="n"/>
      <c r="M53" s="187" t="n"/>
      <c r="N53" s="202">
        <f>IF(E53="No","🚨 Needs Attention",IF(I53="No","🚨 Needs Attention",IF(E53="Yes","✅ Compliant","")))</f>
        <v/>
      </c>
    </row>
    <row r="54" ht="22" customHeight="1">
      <c r="A54" s="184" t="n"/>
      <c r="B54" s="184" t="n"/>
      <c r="C54" s="184" t="n"/>
      <c r="D54" s="184" t="n"/>
      <c r="E54" s="184" t="n"/>
      <c r="F54" s="184" t="n"/>
      <c r="G54" s="184" t="n"/>
      <c r="H54" s="184" t="n"/>
      <c r="I54" s="184" t="n"/>
      <c r="J54" s="184" t="n"/>
      <c r="K54" s="184" t="n"/>
      <c r="L54" s="184" t="n"/>
      <c r="M54" s="184" t="n"/>
      <c r="N54" s="202">
        <f>IF(E54="No","🚨 Needs Attention",IF(I54="No","🚨 Needs Attention",IF(E54="Yes","✅ Compliant","")))</f>
        <v/>
      </c>
    </row>
    <row r="55" ht="22" customHeight="1">
      <c r="A55" s="187" t="n"/>
      <c r="B55" s="187" t="n"/>
      <c r="C55" s="187" t="n"/>
      <c r="D55" s="187" t="n"/>
      <c r="E55" s="187" t="n"/>
      <c r="F55" s="187" t="n"/>
      <c r="G55" s="187" t="n"/>
      <c r="H55" s="187" t="n"/>
      <c r="I55" s="187" t="n"/>
      <c r="J55" s="187" t="n"/>
      <c r="K55" s="187" t="n"/>
      <c r="L55" s="187" t="n"/>
      <c r="M55" s="187" t="n"/>
      <c r="N55" s="202">
        <f>IF(E55="No","🚨 Needs Attention",IF(I55="No","🚨 Needs Attention",IF(E55="Yes","✅ Compliant","")))</f>
        <v/>
      </c>
    </row>
    <row r="56" ht="22" customHeight="1">
      <c r="A56" s="184" t="n"/>
      <c r="B56" s="184" t="n"/>
      <c r="C56" s="184" t="n"/>
      <c r="D56" s="184" t="n"/>
      <c r="E56" s="184" t="n"/>
      <c r="F56" s="184" t="n"/>
      <c r="G56" s="184" t="n"/>
      <c r="H56" s="184" t="n"/>
      <c r="I56" s="184" t="n"/>
      <c r="J56" s="184" t="n"/>
      <c r="K56" s="184" t="n"/>
      <c r="L56" s="184" t="n"/>
      <c r="M56" s="184" t="n"/>
      <c r="N56" s="202">
        <f>IF(E56="No","🚨 Needs Attention",IF(I56="No","🚨 Needs Attention",IF(E56="Yes","✅ Compliant","")))</f>
        <v/>
      </c>
    </row>
    <row r="57" ht="22" customHeight="1">
      <c r="A57" s="187" t="n"/>
      <c r="B57" s="187" t="n"/>
      <c r="C57" s="187" t="n"/>
      <c r="D57" s="187" t="n"/>
      <c r="E57" s="187" t="n"/>
      <c r="F57" s="187" t="n"/>
      <c r="G57" s="187" t="n"/>
      <c r="H57" s="187" t="n"/>
      <c r="I57" s="187" t="n"/>
      <c r="J57" s="187" t="n"/>
      <c r="K57" s="187" t="n"/>
      <c r="L57" s="187" t="n"/>
      <c r="M57" s="187" t="n"/>
      <c r="N57" s="202">
        <f>IF(E57="No","🚨 Needs Attention",IF(I57="No","🚨 Needs Attention",IF(E57="Yes","✅ Compliant","")))</f>
        <v/>
      </c>
    </row>
    <row r="58" ht="22" customHeight="1">
      <c r="A58" s="184" t="n"/>
      <c r="B58" s="184" t="n"/>
      <c r="C58" s="184" t="n"/>
      <c r="D58" s="184" t="n"/>
      <c r="E58" s="184" t="n"/>
      <c r="F58" s="184" t="n"/>
      <c r="G58" s="184" t="n"/>
      <c r="H58" s="184" t="n"/>
      <c r="I58" s="184" t="n"/>
      <c r="J58" s="184" t="n"/>
      <c r="K58" s="184" t="n"/>
      <c r="L58" s="184" t="n"/>
      <c r="M58" s="184" t="n"/>
      <c r="N58" s="202">
        <f>IF(E58="No","🚨 Needs Attention",IF(I58="No","🚨 Needs Attention",IF(E58="Yes","✅ Compliant","")))</f>
        <v/>
      </c>
    </row>
    <row r="59" ht="22" customHeight="1">
      <c r="A59" s="187" t="n"/>
      <c r="B59" s="187" t="n"/>
      <c r="C59" s="187" t="n"/>
      <c r="D59" s="187" t="n"/>
      <c r="E59" s="187" t="n"/>
      <c r="F59" s="187" t="n"/>
      <c r="G59" s="187" t="n"/>
      <c r="H59" s="187" t="n"/>
      <c r="I59" s="187" t="n"/>
      <c r="J59" s="187" t="n"/>
      <c r="K59" s="187" t="n"/>
      <c r="L59" s="187" t="n"/>
      <c r="M59" s="187" t="n"/>
      <c r="N59" s="202">
        <f>IF(E59="No","🚨 Needs Attention",IF(I59="No","🚨 Needs Attention",IF(E59="Yes","✅ Compliant","")))</f>
        <v/>
      </c>
    </row>
    <row r="60" ht="22" customHeight="1">
      <c r="A60" s="184" t="n"/>
      <c r="B60" s="184" t="n"/>
      <c r="C60" s="184" t="n"/>
      <c r="D60" s="184" t="n"/>
      <c r="E60" s="184" t="n"/>
      <c r="F60" s="184" t="n"/>
      <c r="G60" s="184" t="n"/>
      <c r="H60" s="184" t="n"/>
      <c r="I60" s="184" t="n"/>
      <c r="J60" s="184" t="n"/>
      <c r="K60" s="184" t="n"/>
      <c r="L60" s="184" t="n"/>
      <c r="M60" s="184" t="n"/>
      <c r="N60" s="202">
        <f>IF(E60="No","🚨 Needs Attention",IF(I60="No","🚨 Needs Attention",IF(E60="Yes","✅ Compliant","")))</f>
        <v/>
      </c>
    </row>
    <row r="61" ht="22" customHeight="1">
      <c r="A61" s="187" t="n"/>
      <c r="B61" s="187" t="n"/>
      <c r="C61" s="187" t="n"/>
      <c r="D61" s="187" t="n"/>
      <c r="E61" s="187" t="n"/>
      <c r="F61" s="187" t="n"/>
      <c r="G61" s="187" t="n"/>
      <c r="H61" s="187" t="n"/>
      <c r="I61" s="187" t="n"/>
      <c r="J61" s="187" t="n"/>
      <c r="K61" s="187" t="n"/>
      <c r="L61" s="187" t="n"/>
      <c r="M61" s="187" t="n"/>
      <c r="N61" s="202">
        <f>IF(E61="No","🚨 Needs Attention",IF(I61="No","🚨 Needs Attention",IF(E61="Yes","✅ Compliant","")))</f>
        <v/>
      </c>
    </row>
    <row r="62" ht="22" customHeight="1">
      <c r="A62" s="184" t="n"/>
      <c r="B62" s="184" t="n"/>
      <c r="C62" s="184" t="n"/>
      <c r="D62" s="184" t="n"/>
      <c r="E62" s="184" t="n"/>
      <c r="F62" s="184" t="n"/>
      <c r="G62" s="184" t="n"/>
      <c r="H62" s="184" t="n"/>
      <c r="I62" s="184" t="n"/>
      <c r="J62" s="184" t="n"/>
      <c r="K62" s="184" t="n"/>
      <c r="L62" s="184" t="n"/>
      <c r="M62" s="184" t="n"/>
      <c r="N62" s="202">
        <f>IF(E62="No","🚨 Needs Attention",IF(I62="No","🚨 Needs Attention",IF(E62="Yes","✅ Compliant","")))</f>
        <v/>
      </c>
    </row>
    <row r="63" ht="22" customHeight="1">
      <c r="A63" s="187" t="n"/>
      <c r="B63" s="187" t="n"/>
      <c r="C63" s="187" t="n"/>
      <c r="D63" s="187" t="n"/>
      <c r="E63" s="187" t="n"/>
      <c r="F63" s="187" t="n"/>
      <c r="G63" s="187" t="n"/>
      <c r="H63" s="187" t="n"/>
      <c r="I63" s="187" t="n"/>
      <c r="J63" s="187" t="n"/>
      <c r="K63" s="187" t="n"/>
      <c r="L63" s="187" t="n"/>
      <c r="M63" s="187" t="n"/>
      <c r="N63" s="202">
        <f>IF(E63="No","🚨 Needs Attention",IF(I63="No","🚨 Needs Attention",IF(E63="Yes","✅ Compliant","")))</f>
        <v/>
      </c>
    </row>
    <row r="64" ht="22" customHeight="1">
      <c r="A64" s="184" t="n"/>
      <c r="B64" s="184" t="n"/>
      <c r="C64" s="184" t="n"/>
      <c r="D64" s="184" t="n"/>
      <c r="E64" s="184" t="n"/>
      <c r="F64" s="184" t="n"/>
      <c r="G64" s="184" t="n"/>
      <c r="H64" s="184" t="n"/>
      <c r="I64" s="184" t="n"/>
      <c r="J64" s="184" t="n"/>
      <c r="K64" s="184" t="n"/>
      <c r="L64" s="184" t="n"/>
      <c r="M64" s="184" t="n"/>
      <c r="N64" s="202">
        <f>IF(E64="No","🚨 Needs Attention",IF(I64="No","🚨 Needs Attention",IF(E64="Yes","✅ Compliant","")))</f>
        <v/>
      </c>
    </row>
    <row r="65" ht="22" customHeight="1">
      <c r="A65" s="187" t="n"/>
      <c r="B65" s="187" t="n"/>
      <c r="C65" s="187" t="n"/>
      <c r="D65" s="187" t="n"/>
      <c r="E65" s="187" t="n"/>
      <c r="F65" s="187" t="n"/>
      <c r="G65" s="187" t="n"/>
      <c r="H65" s="187" t="n"/>
      <c r="I65" s="187" t="n"/>
      <c r="J65" s="187" t="n"/>
      <c r="K65" s="187" t="n"/>
      <c r="L65" s="187" t="n"/>
      <c r="M65" s="187" t="n"/>
      <c r="N65" s="202">
        <f>IF(E65="No","🚨 Needs Attention",IF(I65="No","🚨 Needs Attention",IF(E65="Yes","✅ Compliant","")))</f>
        <v/>
      </c>
    </row>
    <row r="66" ht="22" customHeight="1">
      <c r="A66" s="184" t="n"/>
      <c r="B66" s="184" t="n"/>
      <c r="C66" s="184" t="n"/>
      <c r="D66" s="184" t="n"/>
      <c r="E66" s="184" t="n"/>
      <c r="F66" s="184" t="n"/>
      <c r="G66" s="184" t="n"/>
      <c r="H66" s="184" t="n"/>
      <c r="I66" s="184" t="n"/>
      <c r="J66" s="184" t="n"/>
      <c r="K66" s="184" t="n"/>
      <c r="L66" s="184" t="n"/>
      <c r="M66" s="184" t="n"/>
      <c r="N66" s="202">
        <f>IF(E66="No","🚨 Needs Attention",IF(I66="No","🚨 Needs Attention",IF(E66="Yes","✅ Compliant","")))</f>
        <v/>
      </c>
    </row>
    <row r="67" ht="22" customHeight="1">
      <c r="A67" s="187" t="n"/>
      <c r="B67" s="187" t="n"/>
      <c r="C67" s="187" t="n"/>
      <c r="D67" s="187" t="n"/>
      <c r="E67" s="187" t="n"/>
      <c r="F67" s="187" t="n"/>
      <c r="G67" s="187" t="n"/>
      <c r="H67" s="187" t="n"/>
      <c r="I67" s="187" t="n"/>
      <c r="J67" s="187" t="n"/>
      <c r="K67" s="187" t="n"/>
      <c r="L67" s="187" t="n"/>
      <c r="M67" s="187" t="n"/>
      <c r="N67" s="202">
        <f>IF(E67="No","🚨 Needs Attention",IF(I67="No","🚨 Needs Attention",IF(E67="Yes","✅ Compliant","")))</f>
        <v/>
      </c>
    </row>
    <row r="68" ht="22" customHeight="1">
      <c r="A68" s="184" t="n"/>
      <c r="B68" s="184" t="n"/>
      <c r="C68" s="184" t="n"/>
      <c r="D68" s="184" t="n"/>
      <c r="E68" s="184" t="n"/>
      <c r="F68" s="184" t="n"/>
      <c r="G68" s="184" t="n"/>
      <c r="H68" s="184" t="n"/>
      <c r="I68" s="184" t="n"/>
      <c r="J68" s="184" t="n"/>
      <c r="K68" s="184" t="n"/>
      <c r="L68" s="184" t="n"/>
      <c r="M68" s="184" t="n"/>
      <c r="N68" s="202">
        <f>IF(E68="No","🚨 Needs Attention",IF(I68="No","🚨 Needs Attention",IF(E68="Yes","✅ Compliant","")))</f>
        <v/>
      </c>
    </row>
    <row r="69" ht="22" customHeight="1">
      <c r="A69" s="187" t="n"/>
      <c r="B69" s="187" t="n"/>
      <c r="C69" s="187" t="n"/>
      <c r="D69" s="187" t="n"/>
      <c r="E69" s="187" t="n"/>
      <c r="F69" s="187" t="n"/>
      <c r="G69" s="187" t="n"/>
      <c r="H69" s="187" t="n"/>
      <c r="I69" s="187" t="n"/>
      <c r="J69" s="187" t="n"/>
      <c r="K69" s="187" t="n"/>
      <c r="L69" s="187" t="n"/>
      <c r="M69" s="187" t="n"/>
      <c r="N69" s="202">
        <f>IF(E69="No","🚨 Needs Attention",IF(I69="No","🚨 Needs Attention",IF(E69="Yes","✅ Compliant","")))</f>
        <v/>
      </c>
    </row>
    <row r="70" ht="22" customHeight="1">
      <c r="A70" s="184" t="n"/>
      <c r="B70" s="184" t="n"/>
      <c r="C70" s="184" t="n"/>
      <c r="D70" s="184" t="n"/>
      <c r="E70" s="184" t="n"/>
      <c r="F70" s="184" t="n"/>
      <c r="G70" s="184" t="n"/>
      <c r="H70" s="184" t="n"/>
      <c r="I70" s="184" t="n"/>
      <c r="J70" s="184" t="n"/>
      <c r="K70" s="184" t="n"/>
      <c r="L70" s="184" t="n"/>
      <c r="M70" s="184" t="n"/>
      <c r="N70" s="202">
        <f>IF(E70="No","🚨 Needs Attention",IF(I70="No","🚨 Needs Attention",IF(E70="Yes","✅ Compliant","")))</f>
        <v/>
      </c>
    </row>
    <row r="71" ht="22" customHeight="1">
      <c r="A71" s="187" t="n"/>
      <c r="B71" s="187" t="n"/>
      <c r="C71" s="187" t="n"/>
      <c r="D71" s="187" t="n"/>
      <c r="E71" s="187" t="n"/>
      <c r="F71" s="187" t="n"/>
      <c r="G71" s="187" t="n"/>
      <c r="H71" s="187" t="n"/>
      <c r="I71" s="187" t="n"/>
      <c r="J71" s="187" t="n"/>
      <c r="K71" s="187" t="n"/>
      <c r="L71" s="187" t="n"/>
      <c r="M71" s="187" t="n"/>
      <c r="N71" s="202">
        <f>IF(E71="No","🚨 Needs Attention",IF(I71="No","🚨 Needs Attention",IF(E71="Yes","✅ Compliant","")))</f>
        <v/>
      </c>
    </row>
    <row r="72" ht="22" customHeight="1">
      <c r="A72" s="184" t="n"/>
      <c r="B72" s="184" t="n"/>
      <c r="C72" s="184" t="n"/>
      <c r="D72" s="184" t="n"/>
      <c r="E72" s="184" t="n"/>
      <c r="F72" s="184" t="n"/>
      <c r="G72" s="184" t="n"/>
      <c r="H72" s="184" t="n"/>
      <c r="I72" s="184" t="n"/>
      <c r="J72" s="184" t="n"/>
      <c r="K72" s="184" t="n"/>
      <c r="L72" s="184" t="n"/>
      <c r="M72" s="184" t="n"/>
      <c r="N72" s="202">
        <f>IF(E72="No","🚨 Needs Attention",IF(I72="No","🚨 Needs Attention",IF(E72="Yes","✅ Compliant","")))</f>
        <v/>
      </c>
    </row>
    <row r="73" ht="22" customHeight="1">
      <c r="A73" s="187" t="n"/>
      <c r="B73" s="187" t="n"/>
      <c r="C73" s="187" t="n"/>
      <c r="D73" s="187" t="n"/>
      <c r="E73" s="187" t="n"/>
      <c r="F73" s="187" t="n"/>
      <c r="G73" s="187" t="n"/>
      <c r="H73" s="187" t="n"/>
      <c r="I73" s="187" t="n"/>
      <c r="J73" s="187" t="n"/>
      <c r="K73" s="187" t="n"/>
      <c r="L73" s="187" t="n"/>
      <c r="M73" s="187" t="n"/>
      <c r="N73" s="202">
        <f>IF(E73="No","🚨 Needs Attention",IF(I73="No","🚨 Needs Attention",IF(E73="Yes","✅ Compliant","")))</f>
        <v/>
      </c>
    </row>
    <row r="74" ht="22" customHeight="1">
      <c r="A74" s="184" t="n"/>
      <c r="B74" s="184" t="n"/>
      <c r="C74" s="184" t="n"/>
      <c r="D74" s="184" t="n"/>
      <c r="E74" s="184" t="n"/>
      <c r="F74" s="184" t="n"/>
      <c r="G74" s="184" t="n"/>
      <c r="H74" s="184" t="n"/>
      <c r="I74" s="184" t="n"/>
      <c r="J74" s="184" t="n"/>
      <c r="K74" s="184" t="n"/>
      <c r="L74" s="184" t="n"/>
      <c r="M74" s="184" t="n"/>
      <c r="N74" s="202">
        <f>IF(E74="No","🚨 Needs Attention",IF(I74="No","🚨 Needs Attention",IF(E74="Yes","✅ Compliant","")))</f>
        <v/>
      </c>
    </row>
    <row r="75" ht="22" customHeight="1">
      <c r="A75" s="187" t="n"/>
      <c r="B75" s="187" t="n"/>
      <c r="C75" s="187" t="n"/>
      <c r="D75" s="187" t="n"/>
      <c r="E75" s="187" t="n"/>
      <c r="F75" s="187" t="n"/>
      <c r="G75" s="187" t="n"/>
      <c r="H75" s="187" t="n"/>
      <c r="I75" s="187" t="n"/>
      <c r="J75" s="187" t="n"/>
      <c r="K75" s="187" t="n"/>
      <c r="L75" s="187" t="n"/>
      <c r="M75" s="187" t="n"/>
      <c r="N75" s="202">
        <f>IF(E75="No","🚨 Needs Attention",IF(I75="No","🚨 Needs Attention",IF(E75="Yes","✅ Compliant","")))</f>
        <v/>
      </c>
    </row>
    <row r="76" ht="22" customHeight="1">
      <c r="A76" s="184" t="n"/>
      <c r="B76" s="184" t="n"/>
      <c r="C76" s="184" t="n"/>
      <c r="D76" s="184" t="n"/>
      <c r="E76" s="184" t="n"/>
      <c r="F76" s="184" t="n"/>
      <c r="G76" s="184" t="n"/>
      <c r="H76" s="184" t="n"/>
      <c r="I76" s="184" t="n"/>
      <c r="J76" s="184" t="n"/>
      <c r="K76" s="184" t="n"/>
      <c r="L76" s="184" t="n"/>
      <c r="M76" s="184" t="n"/>
      <c r="N76" s="202">
        <f>IF(E76="No","🚨 Needs Attention",IF(I76="No","🚨 Needs Attention",IF(E76="Yes","✅ Compliant","")))</f>
        <v/>
      </c>
    </row>
    <row r="77" ht="22" customHeight="1">
      <c r="A77" s="187" t="n"/>
      <c r="B77" s="187" t="n"/>
      <c r="C77" s="187" t="n"/>
      <c r="D77" s="187" t="n"/>
      <c r="E77" s="187" t="n"/>
      <c r="F77" s="187" t="n"/>
      <c r="G77" s="187" t="n"/>
      <c r="H77" s="187" t="n"/>
      <c r="I77" s="187" t="n"/>
      <c r="J77" s="187" t="n"/>
      <c r="K77" s="187" t="n"/>
      <c r="L77" s="187" t="n"/>
      <c r="M77" s="187" t="n"/>
      <c r="N77" s="202">
        <f>IF(E77="No","🚨 Needs Attention",IF(I77="No","🚨 Needs Attention",IF(E77="Yes","✅ Compliant","")))</f>
        <v/>
      </c>
    </row>
    <row r="78" ht="22" customHeight="1">
      <c r="A78" s="184" t="n"/>
      <c r="B78" s="184" t="n"/>
      <c r="C78" s="184" t="n"/>
      <c r="D78" s="184" t="n"/>
      <c r="E78" s="184" t="n"/>
      <c r="F78" s="184" t="n"/>
      <c r="G78" s="184" t="n"/>
      <c r="H78" s="184" t="n"/>
      <c r="I78" s="184" t="n"/>
      <c r="J78" s="184" t="n"/>
      <c r="K78" s="184" t="n"/>
      <c r="L78" s="184" t="n"/>
      <c r="M78" s="184" t="n"/>
      <c r="N78" s="202">
        <f>IF(E78="No","🚨 Needs Attention",IF(I78="No","🚨 Needs Attention",IF(E78="Yes","✅ Compliant","")))</f>
        <v/>
      </c>
    </row>
    <row r="79" ht="22" customHeight="1">
      <c r="A79" s="187" t="n"/>
      <c r="B79" s="187" t="n"/>
      <c r="C79" s="187" t="n"/>
      <c r="D79" s="187" t="n"/>
      <c r="E79" s="187" t="n"/>
      <c r="F79" s="187" t="n"/>
      <c r="G79" s="187" t="n"/>
      <c r="H79" s="187" t="n"/>
      <c r="I79" s="187" t="n"/>
      <c r="J79" s="187" t="n"/>
      <c r="K79" s="187" t="n"/>
      <c r="L79" s="187" t="n"/>
      <c r="M79" s="187" t="n"/>
      <c r="N79" s="202">
        <f>IF(E79="No","🚨 Needs Attention",IF(I79="No","🚨 Needs Attention",IF(E79="Yes","✅ Compliant","")))</f>
        <v/>
      </c>
    </row>
    <row r="80" ht="22" customHeight="1">
      <c r="A80" s="184" t="n"/>
      <c r="B80" s="184" t="n"/>
      <c r="C80" s="184" t="n"/>
      <c r="D80" s="184" t="n"/>
      <c r="E80" s="184" t="n"/>
      <c r="F80" s="184" t="n"/>
      <c r="G80" s="184" t="n"/>
      <c r="H80" s="184" t="n"/>
      <c r="I80" s="184" t="n"/>
      <c r="J80" s="184" t="n"/>
      <c r="K80" s="184" t="n"/>
      <c r="L80" s="184" t="n"/>
      <c r="M80" s="184" t="n"/>
      <c r="N80" s="202">
        <f>IF(E80="No","🚨 Needs Attention",IF(I80="No","🚨 Needs Attention",IF(E80="Yes","✅ Compliant","")))</f>
        <v/>
      </c>
    </row>
    <row r="81" ht="22" customHeight="1">
      <c r="A81" s="187" t="n"/>
      <c r="B81" s="187" t="n"/>
      <c r="C81" s="187" t="n"/>
      <c r="D81" s="187" t="n"/>
      <c r="E81" s="187" t="n"/>
      <c r="F81" s="187" t="n"/>
      <c r="G81" s="187" t="n"/>
      <c r="H81" s="187" t="n"/>
      <c r="I81" s="187" t="n"/>
      <c r="J81" s="187" t="n"/>
      <c r="K81" s="187" t="n"/>
      <c r="L81" s="187" t="n"/>
      <c r="M81" s="187" t="n"/>
      <c r="N81" s="202">
        <f>IF(E81="No","🚨 Needs Attention",IF(I81="No","🚨 Needs Attention",IF(E81="Yes","✅ Compliant","")))</f>
        <v/>
      </c>
    </row>
    <row r="82" ht="22" customHeight="1">
      <c r="A82" s="184" t="n"/>
      <c r="B82" s="184" t="n"/>
      <c r="C82" s="184" t="n"/>
      <c r="D82" s="184" t="n"/>
      <c r="E82" s="184" t="n"/>
      <c r="F82" s="184" t="n"/>
      <c r="G82" s="184" t="n"/>
      <c r="H82" s="184" t="n"/>
      <c r="I82" s="184" t="n"/>
      <c r="J82" s="184" t="n"/>
      <c r="K82" s="184" t="n"/>
      <c r="L82" s="184" t="n"/>
      <c r="M82" s="184" t="n"/>
      <c r="N82" s="202">
        <f>IF(E82="No","🚨 Needs Attention",IF(I82="No","🚨 Needs Attention",IF(E82="Yes","✅ Compliant","")))</f>
        <v/>
      </c>
    </row>
    <row r="83" ht="22" customHeight="1">
      <c r="A83" s="187" t="n"/>
      <c r="B83" s="187" t="n"/>
      <c r="C83" s="187" t="n"/>
      <c r="D83" s="187" t="n"/>
      <c r="E83" s="187" t="n"/>
      <c r="F83" s="187" t="n"/>
      <c r="G83" s="187" t="n"/>
      <c r="H83" s="187" t="n"/>
      <c r="I83" s="187" t="n"/>
      <c r="J83" s="187" t="n"/>
      <c r="K83" s="187" t="n"/>
      <c r="L83" s="187" t="n"/>
      <c r="M83" s="187" t="n"/>
      <c r="N83" s="202">
        <f>IF(E83="No","🚨 Needs Attention",IF(I83="No","🚨 Needs Attention",IF(E83="Yes","✅ Compliant","")))</f>
        <v/>
      </c>
    </row>
    <row r="84" ht="22" customHeight="1">
      <c r="A84" s="184" t="n"/>
      <c r="B84" s="184" t="n"/>
      <c r="C84" s="184" t="n"/>
      <c r="D84" s="184" t="n"/>
      <c r="E84" s="184" t="n"/>
      <c r="F84" s="184" t="n"/>
      <c r="G84" s="184" t="n"/>
      <c r="H84" s="184" t="n"/>
      <c r="I84" s="184" t="n"/>
      <c r="J84" s="184" t="n"/>
      <c r="K84" s="184" t="n"/>
      <c r="L84" s="184" t="n"/>
      <c r="M84" s="184" t="n"/>
      <c r="N84" s="202">
        <f>IF(E84="No","🚨 Needs Attention",IF(I84="No","🚨 Needs Attention",IF(E84="Yes","✅ Compliant","")))</f>
        <v/>
      </c>
    </row>
    <row r="85" ht="22" customHeight="1">
      <c r="A85" s="187" t="n"/>
      <c r="B85" s="187" t="n"/>
      <c r="C85" s="187" t="n"/>
      <c r="D85" s="187" t="n"/>
      <c r="E85" s="187" t="n"/>
      <c r="F85" s="187" t="n"/>
      <c r="G85" s="187" t="n"/>
      <c r="H85" s="187" t="n"/>
      <c r="I85" s="187" t="n"/>
      <c r="J85" s="187" t="n"/>
      <c r="K85" s="187" t="n"/>
      <c r="L85" s="187" t="n"/>
      <c r="M85" s="187" t="n"/>
      <c r="N85" s="202">
        <f>IF(E85="No","🚨 Needs Attention",IF(I85="No","🚨 Needs Attention",IF(E85="Yes","✅ Compliant","")))</f>
        <v/>
      </c>
    </row>
    <row r="86" ht="22" customHeight="1">
      <c r="A86" s="184" t="n"/>
      <c r="B86" s="184" t="n"/>
      <c r="C86" s="184" t="n"/>
      <c r="D86" s="184" t="n"/>
      <c r="E86" s="184" t="n"/>
      <c r="F86" s="184" t="n"/>
      <c r="G86" s="184" t="n"/>
      <c r="H86" s="184" t="n"/>
      <c r="I86" s="184" t="n"/>
      <c r="J86" s="184" t="n"/>
      <c r="K86" s="184" t="n"/>
      <c r="L86" s="184" t="n"/>
      <c r="M86" s="184" t="n"/>
      <c r="N86" s="202">
        <f>IF(E86="No","🚨 Needs Attention",IF(I86="No","🚨 Needs Attention",IF(E86="Yes","✅ Compliant","")))</f>
        <v/>
      </c>
    </row>
    <row r="87" ht="22" customHeight="1">
      <c r="A87" s="187" t="n"/>
      <c r="B87" s="187" t="n"/>
      <c r="C87" s="187" t="n"/>
      <c r="D87" s="187" t="n"/>
      <c r="E87" s="187" t="n"/>
      <c r="F87" s="187" t="n"/>
      <c r="G87" s="187" t="n"/>
      <c r="H87" s="187" t="n"/>
      <c r="I87" s="187" t="n"/>
      <c r="J87" s="187" t="n"/>
      <c r="K87" s="187" t="n"/>
      <c r="L87" s="187" t="n"/>
      <c r="M87" s="187" t="n"/>
      <c r="N87" s="202">
        <f>IF(E87="No","🚨 Needs Attention",IF(I87="No","🚨 Needs Attention",IF(E87="Yes","✅ Compliant","")))</f>
        <v/>
      </c>
    </row>
    <row r="88" ht="22" customHeight="1">
      <c r="A88" s="184" t="n"/>
      <c r="B88" s="184" t="n"/>
      <c r="C88" s="184" t="n"/>
      <c r="D88" s="184" t="n"/>
      <c r="E88" s="184" t="n"/>
      <c r="F88" s="184" t="n"/>
      <c r="G88" s="184" t="n"/>
      <c r="H88" s="184" t="n"/>
      <c r="I88" s="184" t="n"/>
      <c r="J88" s="184" t="n"/>
      <c r="K88" s="184" t="n"/>
      <c r="L88" s="184" t="n"/>
      <c r="M88" s="184" t="n"/>
      <c r="N88" s="202">
        <f>IF(E88="No","🚨 Needs Attention",IF(I88="No","🚨 Needs Attention",IF(E88="Yes","✅ Compliant","")))</f>
        <v/>
      </c>
    </row>
    <row r="89" ht="22" customHeight="1">
      <c r="A89" s="187" t="n"/>
      <c r="B89" s="187" t="n"/>
      <c r="C89" s="187" t="n"/>
      <c r="D89" s="187" t="n"/>
      <c r="E89" s="187" t="n"/>
      <c r="F89" s="187" t="n"/>
      <c r="G89" s="187" t="n"/>
      <c r="H89" s="187" t="n"/>
      <c r="I89" s="187" t="n"/>
      <c r="J89" s="187" t="n"/>
      <c r="K89" s="187" t="n"/>
      <c r="L89" s="187" t="n"/>
      <c r="M89" s="187" t="n"/>
      <c r="N89" s="202">
        <f>IF(E89="No","🚨 Needs Attention",IF(I89="No","🚨 Needs Attention",IF(E89="Yes","✅ Compliant","")))</f>
        <v/>
      </c>
    </row>
    <row r="90" ht="22" customHeight="1">
      <c r="A90" s="184" t="n"/>
      <c r="B90" s="184" t="n"/>
      <c r="C90" s="184" t="n"/>
      <c r="D90" s="184" t="n"/>
      <c r="E90" s="184" t="n"/>
      <c r="F90" s="184" t="n"/>
      <c r="G90" s="184" t="n"/>
      <c r="H90" s="184" t="n"/>
      <c r="I90" s="184" t="n"/>
      <c r="J90" s="184" t="n"/>
      <c r="K90" s="184" t="n"/>
      <c r="L90" s="184" t="n"/>
      <c r="M90" s="184" t="n"/>
      <c r="N90" s="202">
        <f>IF(E90="No","🚨 Needs Attention",IF(I90="No","🚨 Needs Attention",IF(E90="Yes","✅ Compliant","")))</f>
        <v/>
      </c>
    </row>
    <row r="91" ht="22" customHeight="1">
      <c r="A91" s="187" t="n"/>
      <c r="B91" s="187" t="n"/>
      <c r="C91" s="187" t="n"/>
      <c r="D91" s="187" t="n"/>
      <c r="E91" s="187" t="n"/>
      <c r="F91" s="187" t="n"/>
      <c r="G91" s="187" t="n"/>
      <c r="H91" s="187" t="n"/>
      <c r="I91" s="187" t="n"/>
      <c r="J91" s="187" t="n"/>
      <c r="K91" s="187" t="n"/>
      <c r="L91" s="187" t="n"/>
      <c r="M91" s="187" t="n"/>
      <c r="N91" s="202">
        <f>IF(E91="No","🚨 Needs Attention",IF(I91="No","🚨 Needs Attention",IF(E91="Yes","✅ Compliant","")))</f>
        <v/>
      </c>
    </row>
    <row r="92" ht="22" customHeight="1">
      <c r="A92" s="184" t="n"/>
      <c r="B92" s="184" t="n"/>
      <c r="C92" s="184" t="n"/>
      <c r="D92" s="184" t="n"/>
      <c r="E92" s="184" t="n"/>
      <c r="F92" s="184" t="n"/>
      <c r="G92" s="184" t="n"/>
      <c r="H92" s="184" t="n"/>
      <c r="I92" s="184" t="n"/>
      <c r="J92" s="184" t="n"/>
      <c r="K92" s="184" t="n"/>
      <c r="L92" s="184" t="n"/>
      <c r="M92" s="184" t="n"/>
      <c r="N92" s="202">
        <f>IF(E92="No","🚨 Needs Attention",IF(I92="No","🚨 Needs Attention",IF(E92="Yes","✅ Compliant","")))</f>
        <v/>
      </c>
    </row>
    <row r="93" ht="22" customHeight="1">
      <c r="A93" s="187" t="n"/>
      <c r="B93" s="187" t="n"/>
      <c r="C93" s="187" t="n"/>
      <c r="D93" s="187" t="n"/>
      <c r="E93" s="187" t="n"/>
      <c r="F93" s="187" t="n"/>
      <c r="G93" s="187" t="n"/>
      <c r="H93" s="187" t="n"/>
      <c r="I93" s="187" t="n"/>
      <c r="J93" s="187" t="n"/>
      <c r="K93" s="187" t="n"/>
      <c r="L93" s="187" t="n"/>
      <c r="M93" s="187" t="n"/>
      <c r="N93" s="202">
        <f>IF(E93="No","🚨 Needs Attention",IF(I93="No","🚨 Needs Attention",IF(E93="Yes","✅ Compliant","")))</f>
        <v/>
      </c>
    </row>
    <row r="94" ht="22" customHeight="1">
      <c r="A94" s="184" t="n"/>
      <c r="B94" s="184" t="n"/>
      <c r="C94" s="184" t="n"/>
      <c r="D94" s="184" t="n"/>
      <c r="E94" s="184" t="n"/>
      <c r="F94" s="184" t="n"/>
      <c r="G94" s="184" t="n"/>
      <c r="H94" s="184" t="n"/>
      <c r="I94" s="184" t="n"/>
      <c r="J94" s="184" t="n"/>
      <c r="K94" s="184" t="n"/>
      <c r="L94" s="184" t="n"/>
      <c r="M94" s="184" t="n"/>
      <c r="N94" s="202">
        <f>IF(E94="No","🚨 Needs Attention",IF(I94="No","🚨 Needs Attention",IF(E94="Yes","✅ Compliant","")))</f>
        <v/>
      </c>
    </row>
    <row r="95" ht="22" customHeight="1">
      <c r="A95" s="187" t="n"/>
      <c r="B95" s="187" t="n"/>
      <c r="C95" s="187" t="n"/>
      <c r="D95" s="187" t="n"/>
      <c r="E95" s="187" t="n"/>
      <c r="F95" s="187" t="n"/>
      <c r="G95" s="187" t="n"/>
      <c r="H95" s="187" t="n"/>
      <c r="I95" s="187" t="n"/>
      <c r="J95" s="187" t="n"/>
      <c r="K95" s="187" t="n"/>
      <c r="L95" s="187" t="n"/>
      <c r="M95" s="187" t="n"/>
      <c r="N95" s="202">
        <f>IF(E95="No","🚨 Needs Attention",IF(I95="No","🚨 Needs Attention",IF(E95="Yes","✅ Compliant","")))</f>
        <v/>
      </c>
    </row>
    <row r="96" ht="22" customHeight="1">
      <c r="A96" s="184" t="n"/>
      <c r="B96" s="184" t="n"/>
      <c r="C96" s="184" t="n"/>
      <c r="D96" s="184" t="n"/>
      <c r="E96" s="184" t="n"/>
      <c r="F96" s="184" t="n"/>
      <c r="G96" s="184" t="n"/>
      <c r="H96" s="184" t="n"/>
      <c r="I96" s="184" t="n"/>
      <c r="J96" s="184" t="n"/>
      <c r="K96" s="184" t="n"/>
      <c r="L96" s="184" t="n"/>
      <c r="M96" s="184" t="n"/>
      <c r="N96" s="202">
        <f>IF(E96="No","🚨 Needs Attention",IF(I96="No","🚨 Needs Attention",IF(E96="Yes","✅ Compliant","")))</f>
        <v/>
      </c>
    </row>
    <row r="97" ht="22" customHeight="1">
      <c r="A97" s="187" t="n"/>
      <c r="B97" s="187" t="n"/>
      <c r="C97" s="187" t="n"/>
      <c r="D97" s="187" t="n"/>
      <c r="E97" s="187" t="n"/>
      <c r="F97" s="187" t="n"/>
      <c r="G97" s="187" t="n"/>
      <c r="H97" s="187" t="n"/>
      <c r="I97" s="187" t="n"/>
      <c r="J97" s="187" t="n"/>
      <c r="K97" s="187" t="n"/>
      <c r="L97" s="187" t="n"/>
      <c r="M97" s="187" t="n"/>
      <c r="N97" s="202">
        <f>IF(E97="No","🚨 Needs Attention",IF(I97="No","🚨 Needs Attention",IF(E97="Yes","✅ Compliant","")))</f>
        <v/>
      </c>
    </row>
    <row r="98" ht="22" customHeight="1">
      <c r="A98" s="184" t="n"/>
      <c r="B98" s="184" t="n"/>
      <c r="C98" s="184" t="n"/>
      <c r="D98" s="184" t="n"/>
      <c r="E98" s="184" t="n"/>
      <c r="F98" s="184" t="n"/>
      <c r="G98" s="184" t="n"/>
      <c r="H98" s="184" t="n"/>
      <c r="I98" s="184" t="n"/>
      <c r="J98" s="184" t="n"/>
      <c r="K98" s="184" t="n"/>
      <c r="L98" s="184" t="n"/>
      <c r="M98" s="184" t="n"/>
      <c r="N98" s="202">
        <f>IF(E98="No","🚨 Needs Attention",IF(I98="No","🚨 Needs Attention",IF(E98="Yes","✅ Compliant","")))</f>
        <v/>
      </c>
    </row>
    <row r="99" ht="22" customHeight="1">
      <c r="A99" s="187" t="n"/>
      <c r="B99" s="187" t="n"/>
      <c r="C99" s="187" t="n"/>
      <c r="D99" s="187" t="n"/>
      <c r="E99" s="187" t="n"/>
      <c r="F99" s="187" t="n"/>
      <c r="G99" s="187" t="n"/>
      <c r="H99" s="187" t="n"/>
      <c r="I99" s="187" t="n"/>
      <c r="J99" s="187" t="n"/>
      <c r="K99" s="187" t="n"/>
      <c r="L99" s="187" t="n"/>
      <c r="M99" s="187" t="n"/>
      <c r="N99" s="202">
        <f>IF(E99="No","🚨 Needs Attention",IF(I99="No","🚨 Needs Attention",IF(E99="Yes","✅ Compliant","")))</f>
        <v/>
      </c>
    </row>
    <row r="100" ht="22" customHeight="1">
      <c r="A100" s="184" t="n"/>
      <c r="B100" s="184" t="n"/>
      <c r="C100" s="184" t="n"/>
      <c r="D100" s="184" t="n"/>
      <c r="E100" s="184" t="n"/>
      <c r="F100" s="184" t="n"/>
      <c r="G100" s="184" t="n"/>
      <c r="H100" s="184" t="n"/>
      <c r="I100" s="184" t="n"/>
      <c r="J100" s="184" t="n"/>
      <c r="K100" s="184" t="n"/>
      <c r="L100" s="184" t="n"/>
      <c r="M100" s="184" t="n"/>
      <c r="N100" s="202">
        <f>IF(E100="No","🚨 Needs Attention",IF(I100="No","🚨 Needs Attention",IF(E100="Yes","✅ Compliant","")))</f>
        <v/>
      </c>
    </row>
    <row r="101" ht="22" customHeight="1">
      <c r="A101" s="187" t="n"/>
      <c r="B101" s="187" t="n"/>
      <c r="C101" s="187" t="n"/>
      <c r="D101" s="187" t="n"/>
      <c r="E101" s="187" t="n"/>
      <c r="F101" s="187" t="n"/>
      <c r="G101" s="187" t="n"/>
      <c r="H101" s="187" t="n"/>
      <c r="I101" s="187" t="n"/>
      <c r="J101" s="187" t="n"/>
      <c r="K101" s="187" t="n"/>
      <c r="L101" s="187" t="n"/>
      <c r="M101" s="187" t="n"/>
      <c r="N101" s="202">
        <f>IF(E101="No","🚨 Needs Attention",IF(I101="No","🚨 Needs Attention",IF(E101="Yes","✅ Compliant","")))</f>
        <v/>
      </c>
    </row>
    <row r="102" ht="22" customHeight="1">
      <c r="A102" s="184" t="n"/>
      <c r="B102" s="184" t="n"/>
      <c r="C102" s="184" t="n"/>
      <c r="D102" s="184" t="n"/>
      <c r="E102" s="184" t="n"/>
      <c r="F102" s="184" t="n"/>
      <c r="G102" s="184" t="n"/>
      <c r="H102" s="184" t="n"/>
      <c r="I102" s="184" t="n"/>
      <c r="J102" s="184" t="n"/>
      <c r="K102" s="184" t="n"/>
      <c r="L102" s="184" t="n"/>
      <c r="M102" s="184" t="n"/>
      <c r="N102" s="202">
        <f>IF(E102="No","🚨 Needs Attention",IF(I102="No","🚨 Needs Attention",IF(E102="Yes","✅ Compliant","")))</f>
        <v/>
      </c>
    </row>
    <row r="103" ht="22" customHeight="1">
      <c r="A103" s="187" t="n"/>
      <c r="B103" s="187" t="n"/>
      <c r="C103" s="187" t="n"/>
      <c r="D103" s="187" t="n"/>
      <c r="E103" s="187" t="n"/>
      <c r="F103" s="187" t="n"/>
      <c r="G103" s="187" t="n"/>
      <c r="H103" s="187" t="n"/>
      <c r="I103" s="187" t="n"/>
      <c r="J103" s="187" t="n"/>
      <c r="K103" s="187" t="n"/>
      <c r="L103" s="187" t="n"/>
      <c r="M103" s="187" t="n"/>
      <c r="N103" s="202">
        <f>IF(E103="No","🚨 Needs Attention",IF(I103="No","🚨 Needs Attention",IF(E103="Yes","✅ Compliant","")))</f>
        <v/>
      </c>
    </row>
    <row r="104" ht="22" customHeight="1">
      <c r="A104" s="184" t="n"/>
      <c r="B104" s="184" t="n"/>
      <c r="C104" s="184" t="n"/>
      <c r="D104" s="184" t="n"/>
      <c r="E104" s="184" t="n"/>
      <c r="F104" s="184" t="n"/>
      <c r="G104" s="184" t="n"/>
      <c r="H104" s="184" t="n"/>
      <c r="I104" s="184" t="n"/>
      <c r="J104" s="184" t="n"/>
      <c r="K104" s="184" t="n"/>
      <c r="L104" s="184" t="n"/>
      <c r="M104" s="184" t="n"/>
      <c r="N104" s="202">
        <f>IF(E104="No","🚨 Needs Attention",IF(I104="No","🚨 Needs Attention",IF(E104="Yes","✅ Compliant","")))</f>
        <v/>
      </c>
    </row>
    <row r="105" ht="22" customHeight="1">
      <c r="A105" s="187" t="n"/>
      <c r="B105" s="187" t="n"/>
      <c r="C105" s="187" t="n"/>
      <c r="D105" s="187" t="n"/>
      <c r="E105" s="187" t="n"/>
      <c r="F105" s="187" t="n"/>
      <c r="G105" s="187" t="n"/>
      <c r="H105" s="187" t="n"/>
      <c r="I105" s="187" t="n"/>
      <c r="J105" s="187" t="n"/>
      <c r="K105" s="187" t="n"/>
      <c r="L105" s="187" t="n"/>
      <c r="M105" s="187" t="n"/>
      <c r="N105" s="202">
        <f>IF(E105="No","🚨 Needs Attention",IF(I105="No","🚨 Needs Attention",IF(E105="Yes","✅ Compliant","")))</f>
        <v/>
      </c>
    </row>
    <row r="106" ht="22" customHeight="1">
      <c r="A106" s="184" t="n"/>
      <c r="B106" s="184" t="n"/>
      <c r="C106" s="184" t="n"/>
      <c r="D106" s="184" t="n"/>
      <c r="E106" s="184" t="n"/>
      <c r="F106" s="184" t="n"/>
      <c r="G106" s="184" t="n"/>
      <c r="H106" s="184" t="n"/>
      <c r="I106" s="184" t="n"/>
      <c r="J106" s="184" t="n"/>
      <c r="K106" s="184" t="n"/>
      <c r="L106" s="184" t="n"/>
      <c r="M106" s="184" t="n"/>
      <c r="N106" s="202">
        <f>IF(E106="No","🚨 Needs Attention",IF(I106="No","🚨 Needs Attention",IF(E106="Yes","✅ Compliant","")))</f>
        <v/>
      </c>
    </row>
    <row r="107" ht="22" customHeight="1">
      <c r="A107" s="187" t="n"/>
      <c r="B107" s="187" t="n"/>
      <c r="C107" s="187" t="n"/>
      <c r="D107" s="187" t="n"/>
      <c r="E107" s="187" t="n"/>
      <c r="F107" s="187" t="n"/>
      <c r="G107" s="187" t="n"/>
      <c r="H107" s="187" t="n"/>
      <c r="I107" s="187" t="n"/>
      <c r="J107" s="187" t="n"/>
      <c r="K107" s="187" t="n"/>
      <c r="L107" s="187" t="n"/>
      <c r="M107" s="187" t="n"/>
      <c r="N107" s="202">
        <f>IF(E107="No","🚨 Needs Attention",IF(I107="No","🚨 Needs Attention",IF(E107="Yes","✅ Compliant","")))</f>
        <v/>
      </c>
    </row>
    <row r="108" ht="22" customHeight="1">
      <c r="A108" s="184" t="n"/>
      <c r="B108" s="184" t="n"/>
      <c r="C108" s="184" t="n"/>
      <c r="D108" s="184" t="n"/>
      <c r="E108" s="184" t="n"/>
      <c r="F108" s="184" t="n"/>
      <c r="G108" s="184" t="n"/>
      <c r="H108" s="184" t="n"/>
      <c r="I108" s="184" t="n"/>
      <c r="J108" s="184" t="n"/>
      <c r="K108" s="184" t="n"/>
      <c r="L108" s="184" t="n"/>
      <c r="M108" s="184" t="n"/>
      <c r="N108" s="202">
        <f>IF(E108="No","🚨 Needs Attention",IF(I108="No","🚨 Needs Attention",IF(E108="Yes","✅ Compliant","")))</f>
        <v/>
      </c>
    </row>
    <row r="109" ht="22" customHeight="1">
      <c r="A109" s="187" t="n"/>
      <c r="B109" s="187" t="n"/>
      <c r="C109" s="187" t="n"/>
      <c r="D109" s="187" t="n"/>
      <c r="E109" s="187" t="n"/>
      <c r="F109" s="187" t="n"/>
      <c r="G109" s="187" t="n"/>
      <c r="H109" s="187" t="n"/>
      <c r="I109" s="187" t="n"/>
      <c r="J109" s="187" t="n"/>
      <c r="K109" s="187" t="n"/>
      <c r="L109" s="187" t="n"/>
      <c r="M109" s="187" t="n"/>
      <c r="N109" s="202">
        <f>IF(E109="No","🚨 Needs Attention",IF(I109="No","🚨 Needs Attention",IF(E109="Yes","✅ Compliant","")))</f>
        <v/>
      </c>
    </row>
    <row r="110" ht="22" customHeight="1">
      <c r="A110" s="184" t="n"/>
      <c r="B110" s="184" t="n"/>
      <c r="C110" s="184" t="n"/>
      <c r="D110" s="184" t="n"/>
      <c r="E110" s="184" t="n"/>
      <c r="F110" s="184" t="n"/>
      <c r="G110" s="184" t="n"/>
      <c r="H110" s="184" t="n"/>
      <c r="I110" s="184" t="n"/>
      <c r="J110" s="184" t="n"/>
      <c r="K110" s="184" t="n"/>
      <c r="L110" s="184" t="n"/>
      <c r="M110" s="184" t="n"/>
      <c r="N110" s="202">
        <f>IF(E110="No","🚨 Needs Attention",IF(I110="No","🚨 Needs Attention",IF(E110="Yes","✅ Compliant","")))</f>
        <v/>
      </c>
    </row>
    <row r="111" ht="22" customHeight="1">
      <c r="A111" s="187" t="n"/>
      <c r="B111" s="187" t="n"/>
      <c r="C111" s="187" t="n"/>
      <c r="D111" s="187" t="n"/>
      <c r="E111" s="187" t="n"/>
      <c r="F111" s="187" t="n"/>
      <c r="G111" s="187" t="n"/>
      <c r="H111" s="187" t="n"/>
      <c r="I111" s="187" t="n"/>
      <c r="J111" s="187" t="n"/>
      <c r="K111" s="187" t="n"/>
      <c r="L111" s="187" t="n"/>
      <c r="M111" s="187" t="n"/>
      <c r="N111" s="202">
        <f>IF(E111="No","🚨 Needs Attention",IF(I111="No","🚨 Needs Attention",IF(E111="Yes","✅ Compliant","")))</f>
        <v/>
      </c>
    </row>
    <row r="112" ht="22" customHeight="1">
      <c r="A112" s="184" t="n"/>
      <c r="B112" s="184" t="n"/>
      <c r="C112" s="184" t="n"/>
      <c r="D112" s="184" t="n"/>
      <c r="E112" s="184" t="n"/>
      <c r="F112" s="184" t="n"/>
      <c r="G112" s="184" t="n"/>
      <c r="H112" s="184" t="n"/>
      <c r="I112" s="184" t="n"/>
      <c r="J112" s="184" t="n"/>
      <c r="K112" s="184" t="n"/>
      <c r="L112" s="184" t="n"/>
      <c r="M112" s="184" t="n"/>
      <c r="N112" s="202">
        <f>IF(E112="No","🚨 Needs Attention",IF(I112="No","🚨 Needs Attention",IF(E112="Yes","✅ Compliant","")))</f>
        <v/>
      </c>
    </row>
    <row r="113" ht="22" customHeight="1">
      <c r="A113" s="187" t="n"/>
      <c r="B113" s="187" t="n"/>
      <c r="C113" s="187" t="n"/>
      <c r="D113" s="187" t="n"/>
      <c r="E113" s="187" t="n"/>
      <c r="F113" s="187" t="n"/>
      <c r="G113" s="187" t="n"/>
      <c r="H113" s="187" t="n"/>
      <c r="I113" s="187" t="n"/>
      <c r="J113" s="187" t="n"/>
      <c r="K113" s="187" t="n"/>
      <c r="L113" s="187" t="n"/>
      <c r="M113" s="187" t="n"/>
      <c r="N113" s="202">
        <f>IF(E113="No","🚨 Needs Attention",IF(I113="No","🚨 Needs Attention",IF(E113="Yes","✅ Compliant","")))</f>
        <v/>
      </c>
    </row>
    <row r="114" ht="22" customHeight="1">
      <c r="A114" s="184" t="n"/>
      <c r="B114" s="184" t="n"/>
      <c r="C114" s="184" t="n"/>
      <c r="D114" s="184" t="n"/>
      <c r="E114" s="184" t="n"/>
      <c r="F114" s="184" t="n"/>
      <c r="G114" s="184" t="n"/>
      <c r="H114" s="184" t="n"/>
      <c r="I114" s="184" t="n"/>
      <c r="J114" s="184" t="n"/>
      <c r="K114" s="184" t="n"/>
      <c r="L114" s="184" t="n"/>
      <c r="M114" s="184" t="n"/>
      <c r="N114" s="202">
        <f>IF(E114="No","🚨 Needs Attention",IF(I114="No","🚨 Needs Attention",IF(E114="Yes","✅ Compliant","")))</f>
        <v/>
      </c>
    </row>
    <row r="115">
      <c r="N115">
        <f>IF(E115="No","🚨 Needs Attention",IF(I115="No","🚨 Needs Attention",IF(E115="Yes","✅ Compliant","")))</f>
        <v/>
      </c>
    </row>
    <row r="116">
      <c r="N116">
        <f>IF(E116="No","🚨 Needs Attention",IF(I116="No","🚨 Needs Attention",IF(E116="Yes","✅ Compliant","")))</f>
        <v/>
      </c>
    </row>
    <row r="117">
      <c r="N117">
        <f>IF(E117="No","🚨 Needs Attention",IF(I117="No","🚨 Needs Attention",IF(E117="Yes","✅ Compliant","")))</f>
        <v/>
      </c>
    </row>
    <row r="118">
      <c r="N118">
        <f>IF(E118="No","🚨 Needs Attention",IF(I118="No","🚨 Needs Attention",IF(E118="Yes","✅ Compliant","")))</f>
        <v/>
      </c>
    </row>
    <row r="119">
      <c r="N119">
        <f>IF(E119="No","🚨 Needs Attention",IF(I119="No","🚨 Needs Attention",IF(E119="Yes","✅ Compliant","")))</f>
        <v/>
      </c>
    </row>
    <row r="120">
      <c r="N120">
        <f>IF(E120="No","🚨 Needs Attention",IF(I120="No","🚨 Needs Attention",IF(E120="Yes","✅ Compliant","")))</f>
        <v/>
      </c>
    </row>
    <row r="121">
      <c r="N121">
        <f>IF(E121="No","🚨 Needs Attention",IF(I121="No","🚨 Needs Attention",IF(E121="Yes","✅ Compliant","")))</f>
        <v/>
      </c>
    </row>
    <row r="122">
      <c r="N122">
        <f>IF(E122="No","🚨 Needs Attention",IF(I122="No","🚨 Needs Attention",IF(E122="Yes","✅ Compliant","")))</f>
        <v/>
      </c>
    </row>
    <row r="123">
      <c r="N123">
        <f>IF(E123="No","🚨 Needs Attention",IF(I123="No","🚨 Needs Attention",IF(E123="Yes","✅ Compliant","")))</f>
        <v/>
      </c>
    </row>
    <row r="124">
      <c r="N124">
        <f>IF(E124="No","🚨 Needs Attention",IF(I124="No","🚨 Needs Attention",IF(E124="Yes","✅ Compliant","")))</f>
        <v/>
      </c>
    </row>
    <row r="125">
      <c r="N125">
        <f>IF(E125="No","🚨 Needs Attention",IF(I125="No","🚨 Needs Attention",IF(E125="Yes","✅ Compliant","")))</f>
        <v/>
      </c>
    </row>
    <row r="126">
      <c r="N126">
        <f>IF(E126="No","🚨 Needs Attention",IF(I126="No","🚨 Needs Attention",IF(E126="Yes","✅ Compliant","")))</f>
        <v/>
      </c>
    </row>
    <row r="127">
      <c r="N127">
        <f>IF(E127="No","🚨 Needs Attention",IF(I127="No","🚨 Needs Attention",IF(E127="Yes","✅ Compliant","")))</f>
        <v/>
      </c>
    </row>
    <row r="128">
      <c r="N128">
        <f>IF(E128="No","🚨 Needs Attention",IF(I128="No","🚨 Needs Attention",IF(E128="Yes","✅ Compliant","")))</f>
        <v/>
      </c>
    </row>
    <row r="129">
      <c r="N129">
        <f>IF(E129="No","🚨 Needs Attention",IF(I129="No","🚨 Needs Attention",IF(E129="Yes","✅ Compliant","")))</f>
        <v/>
      </c>
    </row>
    <row r="130">
      <c r="N130">
        <f>IF(E130="No","🚨 Needs Attention",IF(I130="No","🚨 Needs Attention",IF(E130="Yes","✅ Compliant","")))</f>
        <v/>
      </c>
    </row>
    <row r="131">
      <c r="N131">
        <f>IF(E131="No","🚨 Needs Attention",IF(I131="No","🚨 Needs Attention",IF(E131="Yes","✅ Compliant","")))</f>
        <v/>
      </c>
    </row>
    <row r="132">
      <c r="N132">
        <f>IF(E132="No","🚨 Needs Attention",IF(I132="No","🚨 Needs Attention",IF(E132="Yes","✅ Compliant","")))</f>
        <v/>
      </c>
    </row>
    <row r="133">
      <c r="N133">
        <f>IF(E133="No","🚨 Needs Attention",IF(I133="No","🚨 Needs Attention",IF(E133="Yes","✅ Compliant","")))</f>
        <v/>
      </c>
    </row>
    <row r="134">
      <c r="N134">
        <f>IF(E134="No","🚨 Needs Attention",IF(I134="No","🚨 Needs Attention",IF(E134="Yes","✅ Compliant","")))</f>
        <v/>
      </c>
    </row>
    <row r="135">
      <c r="N135">
        <f>IF(E135="No","🚨 Needs Attention",IF(I135="No","🚨 Needs Attention",IF(E135="Yes","✅ Compliant","")))</f>
        <v/>
      </c>
    </row>
    <row r="136">
      <c r="N136">
        <f>IF(E136="No","🚨 Needs Attention",IF(I136="No","🚨 Needs Attention",IF(E136="Yes","✅ Compliant","")))</f>
        <v/>
      </c>
    </row>
    <row r="137">
      <c r="N137">
        <f>IF(E137="No","🚨 Needs Attention",IF(I137="No","🚨 Needs Attention",IF(E137="Yes","✅ Compliant","")))</f>
        <v/>
      </c>
    </row>
    <row r="138">
      <c r="N138">
        <f>IF(E138="No","🚨 Needs Attention",IF(I138="No","🚨 Needs Attention",IF(E138="Yes","✅ Compliant","")))</f>
        <v/>
      </c>
    </row>
    <row r="139">
      <c r="N139">
        <f>IF(E139="No","🚨 Needs Attention",IF(I139="No","🚨 Needs Attention",IF(E139="Yes","✅ Compliant","")))</f>
        <v/>
      </c>
    </row>
    <row r="140">
      <c r="N140">
        <f>IF(E140="No","🚨 Needs Attention",IF(I140="No","🚨 Needs Attention",IF(E140="Yes","✅ Compliant","")))</f>
        <v/>
      </c>
    </row>
    <row r="141">
      <c r="N141">
        <f>IF(E141="No","🚨 Needs Attention",IF(I141="No","🚨 Needs Attention",IF(E141="Yes","✅ Compliant","")))</f>
        <v/>
      </c>
    </row>
    <row r="142">
      <c r="N142">
        <f>IF(E142="No","🚨 Needs Attention",IF(I142="No","🚨 Needs Attention",IF(E142="Yes","✅ Compliant","")))</f>
        <v/>
      </c>
    </row>
    <row r="143">
      <c r="N143">
        <f>IF(E143="No","🚨 Needs Attention",IF(I143="No","🚨 Needs Attention",IF(E143="Yes","✅ Compliant","")))</f>
        <v/>
      </c>
    </row>
    <row r="144">
      <c r="N144">
        <f>IF(E144="No","🚨 Needs Attention",IF(I144="No","🚨 Needs Attention",IF(E144="Yes","✅ Compliant","")))</f>
        <v/>
      </c>
    </row>
    <row r="145">
      <c r="N145">
        <f>IF(E145="No","🚨 Needs Attention",IF(I145="No","🚨 Needs Attention",IF(E145="Yes","✅ Compliant","")))</f>
        <v/>
      </c>
    </row>
    <row r="146">
      <c r="N146">
        <f>IF(E146="No","🚨 Needs Attention",IF(I146="No","🚨 Needs Attention",IF(E146="Yes","✅ Compliant","")))</f>
        <v/>
      </c>
    </row>
    <row r="147">
      <c r="N147">
        <f>IF(E147="No","🚨 Needs Attention",IF(I147="No","🚨 Needs Attention",IF(E147="Yes","✅ Compliant","")))</f>
        <v/>
      </c>
    </row>
    <row r="148">
      <c r="N148">
        <f>IF(E148="No","🚨 Needs Attention",IF(I148="No","🚨 Needs Attention",IF(E148="Yes","✅ Compliant","")))</f>
        <v/>
      </c>
    </row>
    <row r="149">
      <c r="N149">
        <f>IF(E149="No","🚨 Needs Attention",IF(I149="No","🚨 Needs Attention",IF(E149="Yes","✅ Compliant","")))</f>
        <v/>
      </c>
    </row>
    <row r="150">
      <c r="N150">
        <f>IF(E150="No","🚨 Needs Attention",IF(I150="No","🚨 Needs Attention",IF(E150="Yes","✅ Compliant","")))</f>
        <v/>
      </c>
    </row>
    <row r="151">
      <c r="N151">
        <f>IF(E151="No","🚨 Needs Attention",IF(I151="No","🚨 Needs Attention",IF(E151="Yes","✅ Compliant","")))</f>
        <v/>
      </c>
    </row>
    <row r="152">
      <c r="N152">
        <f>IF(E152="No","🚨 Needs Attention",IF(I152="No","🚨 Needs Attention",IF(E152="Yes","✅ Compliant","")))</f>
        <v/>
      </c>
    </row>
    <row r="153">
      <c r="N153">
        <f>IF(E153="No","🚨 Needs Attention",IF(I153="No","🚨 Needs Attention",IF(E153="Yes","✅ Compliant","")))</f>
        <v/>
      </c>
    </row>
    <row r="154">
      <c r="N154">
        <f>IF(E154="No","🚨 Needs Attention",IF(I154="No","🚨 Needs Attention",IF(E154="Yes","✅ Compliant","")))</f>
        <v/>
      </c>
    </row>
    <row r="155">
      <c r="N155">
        <f>IF(E155="No","🚨 Needs Attention",IF(I155="No","🚨 Needs Attention",IF(E155="Yes","✅ Compliant","")))</f>
        <v/>
      </c>
    </row>
    <row r="156">
      <c r="N156">
        <f>IF(E156="No","🚨 Needs Attention",IF(I156="No","🚨 Needs Attention",IF(E156="Yes","✅ Compliant","")))</f>
        <v/>
      </c>
    </row>
    <row r="157">
      <c r="N157">
        <f>IF(E157="No","🚨 Needs Attention",IF(I157="No","🚨 Needs Attention",IF(E157="Yes","✅ Compliant","")))</f>
        <v/>
      </c>
    </row>
    <row r="158">
      <c r="N158">
        <f>IF(E158="No","🚨 Needs Attention",IF(I158="No","🚨 Needs Attention",IF(E158="Yes","✅ Compliant","")))</f>
        <v/>
      </c>
    </row>
    <row r="159">
      <c r="N159">
        <f>IF(E159="No","🚨 Needs Attention",IF(I159="No","🚨 Needs Attention",IF(E159="Yes","✅ Compliant","")))</f>
        <v/>
      </c>
    </row>
    <row r="160">
      <c r="N160">
        <f>IF(E160="No","🚨 Needs Attention",IF(I160="No","🚨 Needs Attention",IF(E160="Yes","✅ Compliant","")))</f>
        <v/>
      </c>
    </row>
    <row r="161">
      <c r="N161">
        <f>IF(E161="No","🚨 Needs Attention",IF(I161="No","🚨 Needs Attention",IF(E161="Yes","✅ Compliant","")))</f>
        <v/>
      </c>
    </row>
    <row r="162">
      <c r="N162">
        <f>IF(E162="No","🚨 Needs Attention",IF(I162="No","🚨 Needs Attention",IF(E162="Yes","✅ Compliant","")))</f>
        <v/>
      </c>
    </row>
    <row r="163">
      <c r="N163">
        <f>IF(E163="No","🚨 Needs Attention",IF(I163="No","🚨 Needs Attention",IF(E163="Yes","✅ Compliant","")))</f>
        <v/>
      </c>
    </row>
    <row r="164">
      <c r="N164">
        <f>IF(E164="No","🚨 Needs Attention",IF(I164="No","🚨 Needs Attention",IF(E164="Yes","✅ Compliant","")))</f>
        <v/>
      </c>
    </row>
  </sheetData>
  <mergeCells count="19">
    <mergeCell ref="C10:N10"/>
    <mergeCell ref="A11:B11"/>
    <mergeCell ref="C9:N9"/>
    <mergeCell ref="A6:B6"/>
    <mergeCell ref="A1:N1"/>
    <mergeCell ref="C12:N12"/>
    <mergeCell ref="A7:B7"/>
    <mergeCell ref="C11:N11"/>
    <mergeCell ref="C8:N8"/>
    <mergeCell ref="C7:N7"/>
    <mergeCell ref="A12:B12"/>
    <mergeCell ref="A3:N3"/>
    <mergeCell ref="A2:N2"/>
    <mergeCell ref="A5:N5"/>
    <mergeCell ref="A8:B8"/>
    <mergeCell ref="C6:N6"/>
    <mergeCell ref="A4:N4"/>
    <mergeCell ref="A10:B10"/>
    <mergeCell ref="A9:B9"/>
  </mergeCells>
  <conditionalFormatting sqref="E15:E5000">
    <cfRule type="cellIs" priority="1" operator="equal" dxfId="4">
      <formula>"No"</formula>
    </cfRule>
    <cfRule type="cellIs" priority="2" operator="equal" dxfId="8">
      <formula>"Yes"</formula>
    </cfRule>
  </conditionalFormatting>
  <conditionalFormatting sqref="N15:N5000">
    <cfRule type="cellIs" priority="3" operator="equal" dxfId="4">
      <formula>"🚨 Needs Attention"</formula>
    </cfRule>
    <cfRule type="cellIs" priority="4" operator="equal" dxfId="8">
      <formula>"✅ Compliant"</formula>
    </cfRule>
  </conditionalFormatting>
  <dataValidations count="4">
    <dataValidation sqref="D15:D5000" showDropDown="0" showInputMessage="0" showErrorMessage="0" allowBlank="1" type="list">
      <formula1>"In-Person Paper,Electronic/CMS Platform,Telephonic (Recorded),Mail"</formula1>
    </dataValidation>
    <dataValidation sqref="E15:E5000" showDropDown="0" showInputMessage="0" showErrorMessage="0" allowBlank="1" type="list">
      <formula1>"Yes,No,Pending"</formula1>
    </dataValidation>
    <dataValidation sqref="I15:I5000" showDropDown="0" showInputMessage="0" showErrorMessage="0" allowBlank="1" type="list">
      <formula1>"Yes,No"</formula1>
    </dataValidation>
    <dataValidation sqref="N15:N5000" showDropDown="0" showInputMessage="0" showErrorMessage="0" allowBlank="1" type="list">
      <formula1>"🚨 Needs Attention,✅ Compliant,📁 Filed"</formula1>
    </dataValidation>
  </dataValidations>
  <pageMargins left="0.75" right="0.75" top="1" bottom="1" header="0.5" footer="0.5"/>
</worksheet>
</file>

<file path=xl/worksheets/sheet10.xml><?xml version="1.0" encoding="utf-8"?>
<worksheet xmlns="http://schemas.openxmlformats.org/spreadsheetml/2006/main">
  <sheetPr>
    <tabColor rgb="000F1F3D"/>
    <outlinePr summaryBelow="1" summaryRight="1"/>
    <pageSetUpPr/>
  </sheetPr>
  <dimension ref="A1:B84"/>
  <sheetViews>
    <sheetView showGridLines="0" workbookViewId="0">
      <selection activeCell="A1" sqref="A1"/>
    </sheetView>
  </sheetViews>
  <sheetFormatPr baseColWidth="8" defaultRowHeight="15"/>
  <cols>
    <col width="80" customWidth="1" min="1" max="1"/>
    <col width="20" customWidth="1" min="2" max="2"/>
  </cols>
  <sheetData>
    <row r="1" ht="6" customHeight="1">
      <c r="A1" s="1" t="n"/>
    </row>
    <row r="2" ht="38" customHeight="1">
      <c r="A2" s="209" t="inlineStr">
        <is>
          <t>AGENT TOOLKIT</t>
        </is>
      </c>
    </row>
    <row r="3" ht="20" customHeight="1">
      <c r="A3" s="210" t="inlineStr">
        <is>
          <t>Word-for-word scripts · Medicare knowledge base · Ready to use on any call</t>
        </is>
      </c>
    </row>
    <row r="4" ht="8" customHeight="1">
      <c r="A4" s="1" t="n"/>
    </row>
    <row r="5" ht="26" customHeight="1">
      <c r="A5" s="170" t="inlineStr">
        <is>
          <t>📞  WORD-FOR-WORD SCRIPTS</t>
        </is>
      </c>
    </row>
    <row r="6" ht="24" customHeight="1">
      <c r="A6" s="124" t="inlineStr">
        <is>
          <t xml:space="preserve">  OBJECTION: 'I Need to Think About It'</t>
        </is>
      </c>
    </row>
    <row r="7" ht="100" customHeight="1">
      <c r="A7" s="125" t="inlineStr">
        <is>
          <t>Agent: "I completely understand — this is an important decision and I want you to feel confident about it. Can I ask what specifically you'd like to think about? I want to make sure I've answered everything clearly. Most of the agents I work with find that once we look at the numbers side by side — what you're paying now vs. what you could be paying — it actually makes the decision pretty straightforward. Would it help if I put together a quick comparison you could look at tonight?"</t>
        </is>
      </c>
      <c r="B7" s="28" t="n"/>
    </row>
    <row r="9" ht="24" customHeight="1">
      <c r="A9" s="124" t="inlineStr">
        <is>
          <t xml:space="preserve">  OBJECTION: 'I Already Have Coverage'</t>
        </is>
      </c>
    </row>
    <row r="10" ht="100" customHeight="1">
      <c r="A10" s="125" t="inlineStr">
        <is>
          <t>Agent: "That's great — coverage is exactly what you need. What I do for all my clients is a free annual review to make sure the plan they have is still the best fit for them, based on their doctors, their prescriptions, and their budget. Plans change every single year, and sometimes without warning. I'd love to spend 15 minutes making sure you're still on the right plan. No pressure to change anything — just making sure you're protected. Would [Day] or [Day] work?"</t>
        </is>
      </c>
      <c r="B10" s="28" t="n"/>
    </row>
    <row r="12" ht="24" customHeight="1">
      <c r="A12" s="124" t="inlineStr">
        <is>
          <t xml:space="preserve">  OBJECTION: 'My Plan Is Working Fine'</t>
        </is>
      </c>
    </row>
    <row r="13" ht="100" customHeight="1">
      <c r="A13" s="125" t="inlineStr">
        <is>
          <t>Agent: "I'm really glad to hear that. That's actually the best time to do a quick review — before anything changes. Medicare plans adjust their premiums, drug formularies, and network every year on January 1st. I've had clients who said the same thing and then found out their premium went up $50 a month or their primary doctor was no longer in-network. My job is to make sure that's never a surprise for you. Can I do a quick 15-minute check on your plan for next year?"</t>
        </is>
      </c>
      <c r="B13" s="28" t="n"/>
    </row>
    <row r="15" ht="24" customHeight="1">
      <c r="A15" s="124" t="inlineStr">
        <is>
          <t xml:space="preserve">  OBJECTION: 'I Don't Want to Change My Plan'</t>
        </is>
      </c>
    </row>
    <row r="16" ht="100" customHeight="1">
      <c r="A16" s="125" t="inlineStr">
        <is>
          <t>Agent: "You don't have to change a thing — that's completely your choice and I'll always respect that. All I'm asking for is 15 minutes to review what you have and make sure it's still serving you well. If it is, I'll tell you to keep it. I've had clients who reviewed and stayed on the same plan, but they felt better knowing someone actually looked at it for them. Can I do that for you?"</t>
        </is>
      </c>
      <c r="B16" s="28" t="n"/>
    </row>
    <row r="18" ht="24" customHeight="1">
      <c r="A18" s="124" t="inlineStr">
        <is>
          <t xml:space="preserve">  FIRST APPOINTMENT SCRIPT</t>
        </is>
      </c>
    </row>
    <row r="19" ht="100" customHeight="1">
      <c r="A19" s="125" t="inlineStr">
        <is>
          <t>Agent: "Hi [Name], this is [Agent] with [Company]. I work specifically with Medicare beneficiaries in [area], and I specialize in making sure people have the right coverage at the right price. I'm not trying to sell you anything today — I just want to offer you a completely free Medicare review. Medicare plans change every year, and a lot of people are either overpaying or missing benefits they don't even know they're entitled to. I have a few openings this week — would [Day] at [Time] or [Day] at [Time] work better for you?"</t>
        </is>
      </c>
      <c r="B19" s="28" t="n"/>
    </row>
    <row r="21" ht="24" customHeight="1">
      <c r="A21" s="124" t="inlineStr">
        <is>
          <t xml:space="preserve">  ANNUAL REVIEW SCRIPT</t>
        </is>
      </c>
    </row>
    <row r="22" ht="100" customHeight="1">
      <c r="A22" s="125" t="inlineStr">
        <is>
          <t>Agent: "Hi [Name], this is [Agent] — I'm calling because it's time for your annual Medicare review. Even if you're happy with your plan, I want to make sure nothing has changed with your doctors, prescriptions, or budget that might affect what plan is best for you going into next year. These reviews are completely free and I always find at least one thing worth knowing — whether it's a better plan, a missed benefit, or just peace of mind that you're already in the right place. Can we set something up this week?"</t>
        </is>
      </c>
      <c r="B22" s="28" t="n"/>
    </row>
    <row r="24" ht="24" customHeight="1">
      <c r="A24" s="124" t="inlineStr">
        <is>
          <t xml:space="preserve">  REFERRAL REQUEST SCRIPT</t>
        </is>
      </c>
    </row>
    <row r="25" ht="100" customHeight="1">
      <c r="A25" s="125" t="inlineStr">
        <is>
          <t>Agent: "I'm really glad I could help you today. I build my whole business on referrals from people like you who've had a good experience. If you have any friends, family members, or neighbors who are turning 65 soon or who you think might not be getting the most out of their Medicare coverage, I'd be honored if you passed my name along. I promise I'll treat them exactly the way I've treated you. Does anyone come to mind?"</t>
        </is>
      </c>
      <c r="B25" s="28" t="n"/>
    </row>
    <row r="27" ht="24" customHeight="1">
      <c r="A27" s="124" t="inlineStr">
        <is>
          <t xml:space="preserve">  OEP OUTREACH SCRIPT (Jan–Mar)</t>
        </is>
      </c>
    </row>
    <row r="28" ht="100" customHeight="1">
      <c r="A28" s="125" t="inlineStr">
        <is>
          <t>Agent: "Hi [Name], it's [Agent]. Quick call — we're in the Medicare Advantage Open Enrollment Period right now, which runs through March 31st. This is a special window where, if your plan from last year isn't working out the way you hoped, you can make one switch. I just want to make sure you know that option exists before the window closes. Do you have 10 minutes this week to chat about whether it makes sense for you?"</t>
        </is>
      </c>
      <c r="B28" s="28" t="n"/>
    </row>
    <row r="30" ht="24" customHeight="1">
      <c r="A30" s="124" t="inlineStr">
        <is>
          <t xml:space="preserve">  VOICEMAIL SCRIPT</t>
        </is>
      </c>
    </row>
    <row r="31" ht="100" customHeight="1">
      <c r="A31" s="125" t="inlineStr">
        <is>
          <t>Agent: "Hi [Name], this is [Agent] from [Company]. I'm following up on [reason for call]. I'd love to connect with you for just a few minutes when you have a chance. My number is [phone] and I'm available [days/times]. I'll try you again on [day], but please feel free to call or text me anytime. Hope you're doing well — talk soon."</t>
        </is>
      </c>
      <c r="B31" s="28" t="n"/>
    </row>
    <row r="33" ht="24" customHeight="1">
      <c r="A33" s="124" t="inlineStr">
        <is>
          <t xml:space="preserve">  BIRTHDAY CALL SCRIPT</t>
        </is>
      </c>
    </row>
    <row r="34" ht="100" customHeight="1">
      <c r="A34" s="125" t="inlineStr">
        <is>
          <t>Agent: "Hi [Name], this is [Agent] — I just wanted to call and wish you a happy birthday! I hope you're celebrating today. I also want to make sure everything is still working well with your Medicare coverage. People's needs often change around their birthday, and I always like to check in with my clients this time of year. Is there anything you've noticed about your plan that you'd like me to take a look at?"</t>
        </is>
      </c>
      <c r="B34" s="28" t="n"/>
    </row>
    <row r="36" ht="16" customHeight="1"/>
    <row r="37" ht="26" customHeight="1">
      <c r="A37" s="197" t="inlineStr">
        <is>
          <t>🧠  MEDICARE KNOWLEDGE BASE — Quick answers for any client call</t>
        </is>
      </c>
    </row>
    <row r="38" ht="22" customHeight="1">
      <c r="A38" s="197" t="inlineStr">
        <is>
          <t xml:space="preserve">  Q: What SEP does MOVING create?</t>
        </is>
      </c>
    </row>
    <row r="39" ht="80" customHeight="1">
      <c r="A39" s="126" t="inlineStr">
        <is>
          <t>A: A moving SEP allows a beneficiary to enroll in a new plan when they move to a new service area where their current plan isn't available, or when they move back to their plan's service area. Window: 60 days from move. Evidence required: utility bill, lease, government document showing new address. New plan effective 1st of the month after enrollment.</t>
        </is>
      </c>
      <c r="B39" s="28" t="n"/>
    </row>
    <row r="40" ht="16" customHeight="1">
      <c r="A40" s="127" t="inlineStr">
        <is>
          <t xml:space="preserve">  📎 Source: medicare.gov/special-enrollment-periods</t>
        </is>
      </c>
    </row>
    <row r="42" ht="22" customHeight="1">
      <c r="A42" s="197" t="inlineStr">
        <is>
          <t xml:space="preserve">  Q: What SEP does LOSING EMPLOYER COVERAGE create?</t>
        </is>
      </c>
    </row>
    <row r="43" ht="80" customHeight="1">
      <c r="A43" s="126" t="inlineStr">
        <is>
          <t>A: A beneficiary who loses employer or union health coverage qualifies for a Special Enrollment Period. Window: 63 days from loss of coverage. Documentation: letter from employer confirming end of coverage. Can enroll in Part B, Part D, or MA plan during this window.</t>
        </is>
      </c>
      <c r="B43" s="28" t="n"/>
    </row>
    <row r="44" ht="16" customHeight="1">
      <c r="A44" s="127" t="inlineStr">
        <is>
          <t xml:space="preserve">  📎 Source: medicare.gov/special-enrollment-periods</t>
        </is>
      </c>
    </row>
    <row r="46" ht="22" customHeight="1">
      <c r="A46" s="197" t="inlineStr">
        <is>
          <t xml:space="preserve">  Q: What is the AEP and when is it?</t>
        </is>
      </c>
    </row>
    <row r="47" ht="80" customHeight="1">
      <c r="A47" s="126" t="inlineStr">
        <is>
          <t>A: Annual Enrollment Period — October 15 to December 7 every year. During AEP, beneficiaries can join, switch, or drop a Medicare Advantage plan or Part D drug plan. Changes take effect January 1 of the following year. This is the most important enrollment period for most agents.</t>
        </is>
      </c>
      <c r="B47" s="28" t="n"/>
    </row>
    <row r="48" ht="16" customHeight="1">
      <c r="A48" s="127" t="inlineStr">
        <is>
          <t xml:space="preserve">  📎 Source: CMS.gov Medicare Open Enrollment</t>
        </is>
      </c>
    </row>
    <row r="50" ht="22" customHeight="1">
      <c r="A50" s="197" t="inlineStr">
        <is>
          <t xml:space="preserve">  Q: What is the OEP and when is it?</t>
        </is>
      </c>
    </row>
    <row r="51" ht="80" customHeight="1">
      <c r="A51" s="126" t="inlineStr">
        <is>
          <t>A: Medicare Advantage Open Enrollment Period — January 1 to March 31 every year. Beneficiaries already enrolled in a Medicare Advantage plan can make ONE switch to a different MA plan, or return to Original Medicare (and add a standalone PDP). They CANNOT use OEP to join an MA plan for the first time.</t>
        </is>
      </c>
      <c r="B51" s="28" t="n"/>
    </row>
    <row r="52" ht="16" customHeight="1">
      <c r="A52" s="127" t="inlineStr">
        <is>
          <t xml:space="preserve">  📎 Source: medicare.gov/joining-a-plan</t>
        </is>
      </c>
    </row>
    <row r="54" ht="22" customHeight="1">
      <c r="A54" s="197" t="inlineStr">
        <is>
          <t xml:space="preserve">  Q: What is QMB and can providers bill them?</t>
        </is>
      </c>
    </row>
    <row r="55" ht="80" customHeight="1">
      <c r="A55" s="126" t="inlineStr">
        <is>
          <t>A: QMB (Qualified Medicare Beneficiary) is a Medicare Savings Program that pays Medicare Part A and B premiums plus ALL cost sharing (copays, deductibles, coinsurance). CRITICAL: Providers who accept Medicare are prohibited from billing QMBs for cost sharing. If a client reports being billed, advise them to report it to 1-800-MEDICARE immediately.</t>
        </is>
      </c>
      <c r="B55" s="28" t="n"/>
    </row>
    <row r="56" ht="16" customHeight="1">
      <c r="A56" s="127" t="inlineStr">
        <is>
          <t xml:space="preserve">  📎 Source: medicare.gov/medicare-savings-programs</t>
        </is>
      </c>
    </row>
    <row r="58" ht="22" customHeight="1">
      <c r="A58" s="197" t="inlineStr">
        <is>
          <t xml:space="preserve">  Q: What is Extra Help / LIS?</t>
        </is>
      </c>
    </row>
    <row r="59" ht="80" customHeight="1">
      <c r="A59" s="126" t="inlineStr">
        <is>
          <t>A: Extra Help (also called Low Income Subsidy or LIS) helps people with limited income pay for Part D prescription drug costs. There are 4 levels. Level 1 (Full LIS) = $0 premium, $0–$4.90 copays. Apply at SSA.gov or call 1-800-772-1213. Auto-enrolled if full Medicaid.</t>
        </is>
      </c>
      <c r="B59" s="28" t="n"/>
    </row>
    <row r="60" ht="16" customHeight="1">
      <c r="A60" s="127" t="inlineStr">
        <is>
          <t xml:space="preserve">  📎 Source: ssa.gov/medicare/prescriptionhelp</t>
        </is>
      </c>
    </row>
    <row r="62" ht="22" customHeight="1">
      <c r="A62" s="197" t="inlineStr">
        <is>
          <t xml:space="preserve">  Q: What is a D-SNP?</t>
        </is>
      </c>
    </row>
    <row r="63" ht="80" customHeight="1">
      <c r="A63" s="126" t="inlineStr">
        <is>
          <t>A: Dual Special Needs Plan — a type of Medicare Advantage plan designed specifically for people who are eligible for BOTH Medicare and Medicaid (dual eligibles). D-SNP members can often enroll monthly (Monthly SEP for duals). Highly valuable clients — typically higher retention and lower cost sharing through Medicaid.</t>
        </is>
      </c>
      <c r="B63" s="28" t="n"/>
    </row>
    <row r="64" ht="16" customHeight="1">
      <c r="A64" s="127" t="inlineStr">
        <is>
          <t xml:space="preserve">  📎 Source: cms.gov/dual-eligible-categories</t>
        </is>
      </c>
    </row>
    <row r="66" ht="22" customHeight="1">
      <c r="A66" s="197" t="inlineStr">
        <is>
          <t xml:space="preserve">  Q: How long must I keep the SOA on file?</t>
        </is>
      </c>
    </row>
    <row r="67" ht="80" customHeight="1">
      <c r="A67" s="126" t="inlineStr">
        <is>
          <t>A: CMS requires agents to retain all Scope of Appointment records for a minimum of 10 years. Records must be available upon CMS audit request. Electronic storage is acceptable. Telephonic SOA must be recorded and stored. Missing SOA = potential fine, contract termination, or suspension.</t>
        </is>
      </c>
      <c r="B67" s="28" t="n"/>
    </row>
    <row r="68" ht="16" customHeight="1">
      <c r="A68" s="127" t="inlineStr">
        <is>
          <t xml:space="preserve">  📎 Source: CMS Medicare Marketing Guidelines</t>
        </is>
      </c>
    </row>
    <row r="70" ht="22" customHeight="1">
      <c r="A70" s="197" t="inlineStr">
        <is>
          <t xml:space="preserve">  Q: What are the Part B late enrollment penalties?</t>
        </is>
      </c>
    </row>
    <row r="71" ht="80" customHeight="1">
      <c r="A71" s="126" t="inlineStr">
        <is>
          <t>A: 10% added to the standard Part B premium for each full 12-month period the beneficiary delayed enrollment without creditable employer coverage. The penalty is PERMANENT — it never goes away. Example: 3 years late = 30% higher Part B premium for life. Exceptions: delayed enrollment due to active employer group health coverage.</t>
        </is>
      </c>
      <c r="B71" s="28" t="n"/>
    </row>
    <row r="72" ht="16" customHeight="1">
      <c r="A72" s="127" t="inlineStr">
        <is>
          <t xml:space="preserve">  📎 Source: medicare.gov/late-enrollment-penalties</t>
        </is>
      </c>
    </row>
    <row r="74" ht="22" customHeight="1">
      <c r="A74" s="197" t="inlineStr">
        <is>
          <t xml:space="preserve">  Q: What is an IEP?</t>
        </is>
      </c>
    </row>
    <row r="75" ht="80" customHeight="1">
      <c r="A75" s="126" t="inlineStr">
        <is>
          <t>A: Initial Enrollment Period — the 7-month window surrounding a beneficiary's 65th birthday. Opens 3 months before the birthday month, includes the birthday month, and closes 3 months after. Enrolling in the first 3 months = coverage effective the 1st of the birthday month. Waiting until month 4–7 = delayed effective date.</t>
        </is>
      </c>
      <c r="B75" s="28" t="n"/>
    </row>
    <row r="76" ht="16" customHeight="1">
      <c r="A76" s="127" t="inlineStr">
        <is>
          <t xml:space="preserve">  📎 Source: medicare.gov/when-does-coverage-start</t>
        </is>
      </c>
    </row>
    <row r="78" ht="22" customHeight="1">
      <c r="A78" s="197" t="inlineStr">
        <is>
          <t xml:space="preserve">  Q: What SEP does a MEDICAID CHANGE create?</t>
        </is>
      </c>
    </row>
    <row r="79" ht="80" customHeight="1">
      <c r="A79" s="126" t="inlineStr">
        <is>
          <t>A: Gaining or losing Medicaid triggers a Special Enrollment Period. Gaining full Medicaid = immediate eligibility for D-SNP enrollment (can enroll monthly). Losing Medicaid = SEP to change plans. LIS level changes also trigger a Part D SEP. Always ask clients: 'Has anything changed with your Medicaid or state assistance recently?'</t>
        </is>
      </c>
      <c r="B79" s="28" t="n"/>
    </row>
    <row r="80" ht="16" customHeight="1">
      <c r="A80" s="127" t="inlineStr">
        <is>
          <t xml:space="preserve">  📎 Source: medicare.gov/special-enrollment-periods</t>
        </is>
      </c>
    </row>
    <row r="82" ht="22" customHeight="1">
      <c r="A82" s="197" t="inlineStr">
        <is>
          <t xml:space="preserve">  Q: What is the IRMAA?</t>
        </is>
      </c>
    </row>
    <row r="83" ht="80" customHeight="1">
      <c r="A83" s="126" t="inlineStr">
        <is>
          <t>A: Income-Related Monthly Adjustment Amount — a surcharge added to Part B and Part D premiums for beneficiaries with higher incomes (above $103,000/year individual or $206,000 married filing jointly as of 2024). Based on IRS tax returns from 2 years prior. Clients can appeal IRMAA if income has significantly decreased. Form SSA-44.</t>
        </is>
      </c>
      <c r="B83" s="28" t="n"/>
    </row>
    <row r="84" ht="16" customHeight="1">
      <c r="A84" s="127" t="inlineStr">
        <is>
          <t xml:space="preserve">  📎 Source: ssa.gov/medicare/irmaa</t>
        </is>
      </c>
    </row>
  </sheetData>
  <mergeCells count="62">
    <mergeCell ref="A48:B48"/>
    <mergeCell ref="A24:B24"/>
    <mergeCell ref="A30:B30"/>
    <mergeCell ref="A15:B15"/>
    <mergeCell ref="A59:B59"/>
    <mergeCell ref="A64:B64"/>
    <mergeCell ref="A60:B60"/>
    <mergeCell ref="A82:B82"/>
    <mergeCell ref="A51:B51"/>
    <mergeCell ref="A1:B1"/>
    <mergeCell ref="A70:B70"/>
    <mergeCell ref="A79:B79"/>
    <mergeCell ref="A6:B6"/>
    <mergeCell ref="A78:B78"/>
    <mergeCell ref="A16:B16"/>
    <mergeCell ref="A54:B54"/>
    <mergeCell ref="A7:B7"/>
    <mergeCell ref="A25:B25"/>
    <mergeCell ref="A37:B37"/>
    <mergeCell ref="A46:B46"/>
    <mergeCell ref="A75:B75"/>
    <mergeCell ref="A66:B66"/>
    <mergeCell ref="A84:B84"/>
    <mergeCell ref="A74:B74"/>
    <mergeCell ref="A80:B80"/>
    <mergeCell ref="A18:B18"/>
    <mergeCell ref="A27:B27"/>
    <mergeCell ref="A56:B56"/>
    <mergeCell ref="A3:B3"/>
    <mergeCell ref="A55:B55"/>
    <mergeCell ref="A12:B12"/>
    <mergeCell ref="A50:B50"/>
    <mergeCell ref="A21:B21"/>
    <mergeCell ref="A2:B2"/>
    <mergeCell ref="A76:B76"/>
    <mergeCell ref="A33:B33"/>
    <mergeCell ref="A71:B71"/>
    <mergeCell ref="A47:B47"/>
    <mergeCell ref="A5:B5"/>
    <mergeCell ref="A42:B42"/>
    <mergeCell ref="A22:B22"/>
    <mergeCell ref="A4:B4"/>
    <mergeCell ref="A62:B62"/>
    <mergeCell ref="A38:B38"/>
    <mergeCell ref="A72:B72"/>
    <mergeCell ref="A52:B52"/>
    <mergeCell ref="A43:B43"/>
    <mergeCell ref="A19:B19"/>
    <mergeCell ref="A63:B63"/>
    <mergeCell ref="A68:B68"/>
    <mergeCell ref="A10:B10"/>
    <mergeCell ref="A28:B28"/>
    <mergeCell ref="A13:B13"/>
    <mergeCell ref="A83:B83"/>
    <mergeCell ref="A44:B44"/>
    <mergeCell ref="A40:B40"/>
    <mergeCell ref="A9:B9"/>
    <mergeCell ref="A67:B67"/>
    <mergeCell ref="A31:B31"/>
    <mergeCell ref="A58:B58"/>
    <mergeCell ref="A39:B39"/>
    <mergeCell ref="A34:B34"/>
  </mergeCells>
  <pageMargins left="0.75" right="0.75" top="1" bottom="1" header="0.5" footer="0.5"/>
</worksheet>
</file>

<file path=xl/worksheets/sheet11.xml><?xml version="1.0" encoding="utf-8"?>
<worksheet xmlns="http://schemas.openxmlformats.org/spreadsheetml/2006/main">
  <sheetPr>
    <tabColor rgb="006D28D9"/>
    <outlinePr summaryBelow="1" summaryRight="1"/>
    <pageSetUpPr/>
  </sheetPr>
  <dimension ref="A1:N63"/>
  <sheetViews>
    <sheetView showGridLines="0" workbookViewId="0">
      <selection activeCell="A1" sqref="A1"/>
    </sheetView>
  </sheetViews>
  <sheetFormatPr baseColWidth="8" defaultRowHeight="15"/>
  <cols>
    <col width="8" customWidth="1" min="1" max="1"/>
    <col width="16" customWidth="1" min="2" max="2"/>
    <col width="16" customWidth="1" min="3" max="3"/>
    <col width="12" customWidth="1" min="4" max="4"/>
    <col width="14" customWidth="1" min="5" max="5"/>
    <col width="13" customWidth="1" min="6" max="6"/>
    <col width="16" customWidth="1" min="7" max="7"/>
    <col width="16" customWidth="1" min="8" max="8"/>
    <col width="13" customWidth="1" min="9" max="9"/>
    <col width="12" customWidth="1" min="10" max="10"/>
    <col width="15" customWidth="1" min="11" max="11"/>
    <col width="13" customWidth="1" min="12" max="12"/>
    <col width="26" customWidth="1" min="13" max="13"/>
  </cols>
  <sheetData>
    <row r="1" ht="6" customHeight="1">
      <c r="A1" s="1" t="n"/>
    </row>
    <row r="2" ht="38" customHeight="1">
      <c r="A2" s="209" t="inlineStr">
        <is>
          <t>CERTIFICATIONS &amp; LICENSING TRACKER</t>
        </is>
      </c>
    </row>
    <row r="3" ht="20" customHeight="1">
      <c r="A3" s="210" t="inlineStr">
        <is>
          <t>AHIP · Carrier Certs · State CE Credits · License Renewals — never miss a deadline</t>
        </is>
      </c>
    </row>
    <row r="4" ht="8" customHeight="1">
      <c r="A4" s="1" t="n"/>
    </row>
    <row r="5" ht="26" customHeight="1">
      <c r="A5" s="170" t="inlineStr">
        <is>
          <t>🎓  AHIP CERTIFICATION — Required annually (Oct 1 reset)</t>
        </is>
      </c>
    </row>
    <row r="6" ht="20" customHeight="1">
      <c r="A6" s="133" t="inlineStr">
        <is>
          <t>Deadline</t>
        </is>
      </c>
      <c r="B6" s="134" t="inlineStr">
        <is>
          <t>Complete by Oct 1 each year to sell during AEP</t>
        </is>
      </c>
      <c r="C6" s="27" t="n"/>
      <c r="D6" s="27" t="n"/>
      <c r="E6" s="27" t="n"/>
      <c r="F6" s="28" t="n"/>
      <c r="H6" s="133" t="inlineStr">
        <is>
          <t>Score Required</t>
        </is>
      </c>
      <c r="I6" s="134" t="inlineStr">
        <is>
          <t>Minimum 90% to pass</t>
        </is>
      </c>
      <c r="J6" s="27" t="n"/>
      <c r="K6" s="27" t="n"/>
      <c r="L6" s="27" t="n"/>
      <c r="M6" s="28" t="n"/>
    </row>
    <row r="7" ht="20" customHeight="1">
      <c r="A7" s="133" t="inlineStr">
        <is>
          <t>Cost</t>
        </is>
      </c>
      <c r="B7" s="134" t="inlineStr">
        <is>
          <t>~$175/year (NABIP discount available ~$125)</t>
        </is>
      </c>
      <c r="C7" s="27" t="n"/>
      <c r="D7" s="27" t="n"/>
      <c r="E7" s="27" t="n"/>
      <c r="F7" s="28" t="n"/>
      <c r="H7" s="133" t="inlineStr">
        <is>
          <t>FWA Training</t>
        </is>
      </c>
      <c r="I7" s="134" t="inlineStr">
        <is>
          <t>Fraud, Waste &amp; Abuse — required separately, no cost</t>
        </is>
      </c>
      <c r="J7" s="27" t="n"/>
      <c r="K7" s="27" t="n"/>
      <c r="L7" s="27" t="n"/>
      <c r="M7" s="28" t="n"/>
    </row>
    <row r="8" ht="20" customHeight="1">
      <c r="A8" s="133" t="inlineStr">
        <is>
          <t>Where</t>
        </is>
      </c>
      <c r="B8" s="134" t="inlineStr">
        <is>
          <t>ahipinsurance.org — log in with your NPN</t>
        </is>
      </c>
      <c r="C8" s="27" t="n"/>
      <c r="D8" s="27" t="n"/>
      <c r="E8" s="27" t="n"/>
      <c r="F8" s="28" t="n"/>
      <c r="H8" s="133" t="inlineStr">
        <is>
          <t>Counts Toward CE?</t>
        </is>
      </c>
      <c r="I8" s="134" t="inlineStr">
        <is>
          <t>Yes — typically 3-5 CE hours depending on state</t>
        </is>
      </c>
      <c r="J8" s="27" t="n"/>
      <c r="K8" s="27" t="n"/>
      <c r="L8" s="27" t="n"/>
      <c r="M8" s="28" t="n"/>
    </row>
    <row r="10" ht="10" customHeight="1"/>
    <row r="11" ht="26" customHeight="1">
      <c r="A11" s="199" t="inlineStr">
        <is>
          <t>Year</t>
        </is>
      </c>
      <c r="B11" s="199" t="inlineStr">
        <is>
          <t>AHIP Completed?</t>
        </is>
      </c>
      <c r="C11" s="199" t="inlineStr">
        <is>
          <t>Date Completed</t>
        </is>
      </c>
      <c r="D11" s="199" t="inlineStr">
        <is>
          <t>Score</t>
        </is>
      </c>
      <c r="E11" s="199" t="inlineStr">
        <is>
          <t>FWA Done?</t>
        </is>
      </c>
      <c r="F11" s="199" t="inlineStr">
        <is>
          <t>FWA Date</t>
        </is>
      </c>
      <c r="G11" s="199" t="inlineStr">
        <is>
          <t>CE Hours Earned</t>
        </is>
      </c>
      <c r="H11" s="199" t="inlineStr">
        <is>
          <t>Cert Expires</t>
        </is>
      </c>
      <c r="I11" s="199" t="inlineStr">
        <is>
          <t>Notes</t>
        </is>
      </c>
    </row>
    <row r="12" ht="22" customHeight="1">
      <c r="A12" s="136" t="n">
        <v>2024</v>
      </c>
      <c r="B12" s="88" t="n"/>
      <c r="C12" s="88" t="n"/>
      <c r="D12" s="88" t="n"/>
      <c r="E12" s="88" t="n"/>
      <c r="F12" s="88" t="n"/>
      <c r="G12" s="88" t="n"/>
      <c r="H12" s="137">
        <f>IF(C12="","",DATE(YEAR(C12),10,1))</f>
        <v/>
      </c>
      <c r="I12" s="88" t="n"/>
    </row>
    <row r="13" ht="22" customHeight="1">
      <c r="A13" s="136" t="n">
        <v>2025</v>
      </c>
      <c r="B13" s="86" t="n"/>
      <c r="C13" s="86" t="n"/>
      <c r="D13" s="86" t="n"/>
      <c r="E13" s="86" t="n"/>
      <c r="F13" s="86" t="n"/>
      <c r="G13" s="86" t="n"/>
      <c r="H13" s="137">
        <f>IF(C13="","",DATE(YEAR(C13),10,1))</f>
        <v/>
      </c>
      <c r="I13" s="86" t="n"/>
    </row>
    <row r="14" ht="22" customHeight="1">
      <c r="A14" s="136" t="n">
        <v>2026</v>
      </c>
      <c r="B14" s="88" t="n"/>
      <c r="C14" s="88" t="n"/>
      <c r="D14" s="88" t="n"/>
      <c r="E14" s="88" t="n"/>
      <c r="F14" s="88" t="n"/>
      <c r="G14" s="88" t="n"/>
      <c r="H14" s="137">
        <f>IF(C14="","",DATE(YEAR(C14),10,1))</f>
        <v/>
      </c>
      <c r="I14" s="88" t="n"/>
    </row>
    <row r="15" ht="22" customHeight="1">
      <c r="A15" s="136" t="n">
        <v>2027</v>
      </c>
      <c r="B15" s="86" t="n"/>
      <c r="C15" s="86" t="n"/>
      <c r="D15" s="86" t="n"/>
      <c r="E15" s="86" t="n"/>
      <c r="F15" s="86" t="n"/>
      <c r="G15" s="86" t="n"/>
      <c r="H15" s="137">
        <f>IF(C15="","",DATE(YEAR(C15),10,1))</f>
        <v/>
      </c>
      <c r="I15" s="86" t="n"/>
    </row>
    <row r="16" ht="22" customHeight="1">
      <c r="A16" s="136" t="n">
        <v>2028</v>
      </c>
      <c r="B16" s="88" t="n"/>
      <c r="C16" s="88" t="n"/>
      <c r="D16" s="88" t="n"/>
      <c r="E16" s="88" t="n"/>
      <c r="F16" s="88" t="n"/>
      <c r="G16" s="88" t="n"/>
      <c r="H16" s="137">
        <f>IF(C16="","",DATE(YEAR(C16),10,1))</f>
        <v/>
      </c>
      <c r="I16" s="88" t="n"/>
    </row>
    <row r="19" ht="12" customHeight="1"/>
    <row r="20" ht="26" customHeight="1">
      <c r="A20" s="190" t="inlineStr">
        <is>
          <t>🏢  CARRIER CERTIFICATION TRACKER — Annual recerts required by most carriers</t>
        </is>
      </c>
    </row>
    <row r="21" ht="26" customHeight="1">
      <c r="A21" s="220" t="inlineStr">
        <is>
          <t>Carrier</t>
        </is>
      </c>
      <c r="B21" s="220" t="inlineStr">
        <is>
          <t>Cert Required?</t>
        </is>
      </c>
      <c r="C21" s="220" t="inlineStr">
        <is>
          <t>Platform</t>
        </is>
      </c>
      <c r="D21" s="220" t="inlineStr">
        <is>
          <t>Cert Status</t>
        </is>
      </c>
      <c r="E21" s="220" t="inlineStr">
        <is>
          <t>Date Completed</t>
        </is>
      </c>
      <c r="F21" s="220" t="inlineStr">
        <is>
          <t>Expiration</t>
        </is>
      </c>
      <c r="G21" s="220" t="inlineStr">
        <is>
          <t>Days Until Exp.</t>
        </is>
      </c>
      <c r="H21" s="220" t="inlineStr">
        <is>
          <t>Products Certified</t>
        </is>
      </c>
      <c r="I21" s="220" t="inlineStr">
        <is>
          <t>Notes</t>
        </is>
      </c>
    </row>
    <row r="22" ht="22" customHeight="1">
      <c r="A22" s="101" t="inlineStr">
        <is>
          <t>UnitedHealthcare</t>
        </is>
      </c>
      <c r="B22" s="88" t="inlineStr">
        <is>
          <t>Yes</t>
        </is>
      </c>
      <c r="C22" s="140" t="inlineStr">
        <is>
          <t>UHC Producer</t>
        </is>
      </c>
      <c r="D22" s="88" t="n"/>
      <c r="E22" s="88" t="n"/>
      <c r="F22" s="88" t="n"/>
      <c r="G22" s="88">
        <f>IF(F22="","",MAX(0,F22-TODAY()))</f>
        <v/>
      </c>
      <c r="H22" s="88" t="n"/>
      <c r="I22" s="88" t="n"/>
    </row>
    <row r="23" ht="22" customHeight="1">
      <c r="A23" s="105" t="inlineStr">
        <is>
          <t>Humana</t>
        </is>
      </c>
      <c r="B23" s="86" t="inlineStr">
        <is>
          <t>Yes</t>
        </is>
      </c>
      <c r="C23" s="141" t="inlineStr">
        <is>
          <t>Humana Agent Portal</t>
        </is>
      </c>
      <c r="D23" s="86" t="n"/>
      <c r="E23" s="86" t="n"/>
      <c r="F23" s="86" t="n"/>
      <c r="G23" s="86">
        <f>IF(F23="","",MAX(0,F23-TODAY()))</f>
        <v/>
      </c>
      <c r="H23" s="86" t="n"/>
      <c r="I23" s="86" t="n"/>
    </row>
    <row r="24" ht="22" customHeight="1">
      <c r="A24" s="101" t="inlineStr">
        <is>
          <t>Aetna</t>
        </is>
      </c>
      <c r="B24" s="88" t="inlineStr">
        <is>
          <t>Yes</t>
        </is>
      </c>
      <c r="C24" s="140" t="inlineStr">
        <is>
          <t>Aetna Producer World</t>
        </is>
      </c>
      <c r="D24" s="88" t="n"/>
      <c r="E24" s="88" t="n"/>
      <c r="F24" s="88" t="n"/>
      <c r="G24" s="88">
        <f>IF(F24="","",MAX(0,F24-TODAY()))</f>
        <v/>
      </c>
      <c r="H24" s="88" t="n"/>
      <c r="I24" s="88" t="n"/>
    </row>
    <row r="25" ht="22" customHeight="1">
      <c r="A25" s="105" t="inlineStr">
        <is>
          <t>Cigna</t>
        </is>
      </c>
      <c r="B25" s="86" t="inlineStr">
        <is>
          <t>Yes</t>
        </is>
      </c>
      <c r="C25" s="141" t="inlineStr">
        <is>
          <t>Cigna for Health Pros</t>
        </is>
      </c>
      <c r="D25" s="86" t="n"/>
      <c r="E25" s="86" t="n"/>
      <c r="F25" s="86" t="n"/>
      <c r="G25" s="86">
        <f>IF(F25="","",MAX(0,F25-TODAY()))</f>
        <v/>
      </c>
      <c r="H25" s="86" t="n"/>
      <c r="I25" s="86" t="n"/>
    </row>
    <row r="26" ht="22" customHeight="1">
      <c r="A26" s="101" t="inlineStr">
        <is>
          <t>Wellcare</t>
        </is>
      </c>
      <c r="B26" s="88" t="inlineStr">
        <is>
          <t>Yes</t>
        </is>
      </c>
      <c r="C26" s="140" t="inlineStr">
        <is>
          <t>Wellcare Agent Hub</t>
        </is>
      </c>
      <c r="D26" s="88" t="n"/>
      <c r="E26" s="88" t="n"/>
      <c r="F26" s="88" t="n"/>
      <c r="G26" s="88">
        <f>IF(F26="","",MAX(0,F26-TODAY()))</f>
        <v/>
      </c>
      <c r="H26" s="88" t="n"/>
      <c r="I26" s="88" t="n"/>
    </row>
    <row r="27" ht="22" customHeight="1">
      <c r="A27" s="105" t="inlineStr">
        <is>
          <t>Anthem/BCBS</t>
        </is>
      </c>
      <c r="B27" s="86" t="inlineStr">
        <is>
          <t>Yes</t>
        </is>
      </c>
      <c r="C27" s="141" t="inlineStr">
        <is>
          <t>Anthem Producer Toolbox</t>
        </is>
      </c>
      <c r="D27" s="86" t="n"/>
      <c r="E27" s="86" t="n"/>
      <c r="F27" s="86" t="n"/>
      <c r="G27" s="86">
        <f>IF(F27="","",MAX(0,F27-TODAY()))</f>
        <v/>
      </c>
      <c r="H27" s="86" t="n"/>
      <c r="I27" s="86" t="n"/>
    </row>
    <row r="28" ht="22" customHeight="1">
      <c r="A28" s="101" t="inlineStr">
        <is>
          <t>Mutual of Omaha</t>
        </is>
      </c>
      <c r="B28" s="88" t="inlineStr">
        <is>
          <t>Yes</t>
        </is>
      </c>
      <c r="C28" s="140" t="inlineStr">
        <is>
          <t>Sales Professional Access</t>
        </is>
      </c>
      <c r="D28" s="88" t="n"/>
      <c r="E28" s="88" t="n"/>
      <c r="F28" s="88" t="n"/>
      <c r="G28" s="88">
        <f>IF(F28="","",MAX(0,F28-TODAY()))</f>
        <v/>
      </c>
      <c r="H28" s="88" t="n"/>
      <c r="I28" s="88" t="n"/>
    </row>
    <row r="29" ht="22" customHeight="1">
      <c r="A29" s="105" t="inlineStr">
        <is>
          <t>Devoted Health</t>
        </is>
      </c>
      <c r="B29" s="86" t="inlineStr">
        <is>
          <t>Yes</t>
        </is>
      </c>
      <c r="C29" s="141" t="inlineStr">
        <is>
          <t>Devoted Agent Portal</t>
        </is>
      </c>
      <c r="D29" s="86" t="n"/>
      <c r="E29" s="86" t="n"/>
      <c r="F29" s="86" t="n"/>
      <c r="G29" s="86">
        <f>IF(F29="","",MAX(0,F29-TODAY()))</f>
        <v/>
      </c>
      <c r="H29" s="86" t="n"/>
      <c r="I29" s="86" t="n"/>
    </row>
    <row r="30" ht="22" customHeight="1">
      <c r="A30" s="101" t="inlineStr">
        <is>
          <t>Alignment Health</t>
        </is>
      </c>
      <c r="B30" s="88" t="inlineStr">
        <is>
          <t>Yes</t>
        </is>
      </c>
      <c r="C30" s="140" t="inlineStr">
        <is>
          <t>Alignment Producer Portal</t>
        </is>
      </c>
      <c r="D30" s="88" t="n"/>
      <c r="E30" s="88" t="n"/>
      <c r="F30" s="88" t="n"/>
      <c r="G30" s="88">
        <f>IF(F30="","",MAX(0,F30-TODAY()))</f>
        <v/>
      </c>
      <c r="H30" s="88" t="n"/>
      <c r="I30" s="88" t="n"/>
    </row>
    <row r="31" ht="22" customHeight="1">
      <c r="A31" s="105" t="inlineStr">
        <is>
          <t>Clover Health</t>
        </is>
      </c>
      <c r="B31" s="86" t="inlineStr">
        <is>
          <t>Yes</t>
        </is>
      </c>
      <c r="C31" s="141" t="inlineStr">
        <is>
          <t>Clover Agent Portal</t>
        </is>
      </c>
      <c r="D31" s="86" t="n"/>
      <c r="E31" s="86" t="n"/>
      <c r="F31" s="86" t="n"/>
      <c r="G31" s="86">
        <f>IF(F31="","",MAX(0,F31-TODAY()))</f>
        <v/>
      </c>
      <c r="H31" s="86" t="n"/>
      <c r="I31" s="86" t="n"/>
    </row>
    <row r="35" ht="12" customHeight="1"/>
    <row r="36" ht="26" customHeight="1">
      <c r="A36" s="142" t="inlineStr">
        <is>
          <t>📋  STATE LICENSE &amp; CE CREDIT TRACKER</t>
        </is>
      </c>
    </row>
    <row r="37" ht="20" customHeight="1">
      <c r="A37" s="143" t="inlineStr">
        <is>
          <t>⚠️  CE requirements vary by state. Verify your state's current requirements at your state insurance department website or via Pearson VUE / PSI candidate handbooks.</t>
        </is>
      </c>
    </row>
    <row r="38" ht="26" customHeight="1">
      <c r="A38" s="208" t="inlineStr">
        <is>
          <t>State</t>
        </is>
      </c>
      <c r="B38" s="208" t="inlineStr">
        <is>
          <t>License #</t>
        </is>
      </c>
      <c r="C38" s="208" t="inlineStr">
        <is>
          <t>License Type</t>
        </is>
      </c>
      <c r="D38" s="208" t="inlineStr">
        <is>
          <t>Issue Date</t>
        </is>
      </c>
      <c r="E38" s="208" t="inlineStr">
        <is>
          <t>Expiration Date</t>
        </is>
      </c>
      <c r="F38" s="208" t="inlineStr">
        <is>
          <t>Days Until Exp.</t>
        </is>
      </c>
      <c r="G38" s="208" t="inlineStr">
        <is>
          <t>CE Hours Required</t>
        </is>
      </c>
      <c r="H38" s="208" t="inlineStr">
        <is>
          <t>CE Hours Completed</t>
        </is>
      </c>
      <c r="I38" s="208" t="inlineStr">
        <is>
          <t>CE Remaining</t>
        </is>
      </c>
      <c r="J38" s="208" t="inlineStr">
        <is>
          <t>CE Deadline</t>
        </is>
      </c>
      <c r="K38" s="208" t="inlineStr">
        <is>
          <t>Resident/Non-Res?</t>
        </is>
      </c>
      <c r="L38" s="208" t="inlineStr">
        <is>
          <t>Status</t>
        </is>
      </c>
      <c r="M38" s="208" t="inlineStr">
        <is>
          <t>Renewal Notes</t>
        </is>
      </c>
    </row>
    <row r="39" ht="22" customHeight="1">
      <c r="A39" s="88" t="n"/>
      <c r="B39" s="88" t="n"/>
      <c r="C39" s="88" t="n"/>
      <c r="D39" s="88" t="n"/>
      <c r="E39" s="88" t="n"/>
      <c r="F39" s="88">
        <f>IF(E39="","",MAX(0,E39-TODAY()))</f>
        <v/>
      </c>
      <c r="G39" s="88" t="n"/>
      <c r="H39" s="88" t="n"/>
      <c r="I39" s="88">
        <f>IF(G39="","",MAX(0,G39-H39))</f>
        <v/>
      </c>
      <c r="J39" s="88" t="n"/>
      <c r="K39" s="88" t="n"/>
      <c r="L39" s="88" t="n"/>
      <c r="M39" s="88" t="n"/>
    </row>
    <row r="40" ht="22" customHeight="1">
      <c r="A40" s="86" t="n"/>
      <c r="B40" s="86" t="n"/>
      <c r="C40" s="86" t="n"/>
      <c r="D40" s="86" t="n"/>
      <c r="E40" s="86" t="n"/>
      <c r="F40" s="86">
        <f>IF(E40="","",MAX(0,E40-TODAY()))</f>
        <v/>
      </c>
      <c r="G40" s="86" t="n"/>
      <c r="H40" s="86" t="n"/>
      <c r="I40" s="86">
        <f>IF(G40="","",MAX(0,G40-H40))</f>
        <v/>
      </c>
      <c r="J40" s="86" t="n"/>
      <c r="K40" s="86" t="n"/>
      <c r="L40" s="86" t="n"/>
      <c r="M40" s="86" t="n"/>
    </row>
    <row r="41" ht="22" customHeight="1">
      <c r="A41" s="88" t="n"/>
      <c r="B41" s="88" t="n"/>
      <c r="C41" s="88" t="n"/>
      <c r="D41" s="88" t="n"/>
      <c r="E41" s="88" t="n"/>
      <c r="F41" s="88">
        <f>IF(E41="","",MAX(0,E41-TODAY()))</f>
        <v/>
      </c>
      <c r="G41" s="88" t="n"/>
      <c r="H41" s="88" t="n"/>
      <c r="I41" s="88">
        <f>IF(G41="","",MAX(0,G41-H41))</f>
        <v/>
      </c>
      <c r="J41" s="88" t="n"/>
      <c r="K41" s="88" t="n"/>
      <c r="L41" s="88" t="n"/>
      <c r="M41" s="88" t="n"/>
    </row>
    <row r="42" ht="22" customHeight="1">
      <c r="A42" s="86" t="n"/>
      <c r="B42" s="86" t="n"/>
      <c r="C42" s="86" t="n"/>
      <c r="D42" s="86" t="n"/>
      <c r="E42" s="86" t="n"/>
      <c r="F42" s="86">
        <f>IF(E42="","",MAX(0,E42-TODAY()))</f>
        <v/>
      </c>
      <c r="G42" s="86" t="n"/>
      <c r="H42" s="86" t="n"/>
      <c r="I42" s="86">
        <f>IF(G42="","",MAX(0,G42-H42))</f>
        <v/>
      </c>
      <c r="J42" s="86" t="n"/>
      <c r="K42" s="86" t="n"/>
      <c r="L42" s="86" t="n"/>
      <c r="M42" s="86" t="n"/>
    </row>
    <row r="43" ht="22" customHeight="1">
      <c r="A43" s="88" t="n"/>
      <c r="B43" s="88" t="n"/>
      <c r="C43" s="88" t="n"/>
      <c r="D43" s="88" t="n"/>
      <c r="E43" s="88" t="n"/>
      <c r="F43" s="88">
        <f>IF(E43="","",MAX(0,E43-TODAY()))</f>
        <v/>
      </c>
      <c r="G43" s="88" t="n"/>
      <c r="H43" s="88" t="n"/>
      <c r="I43" s="88">
        <f>IF(G43="","",MAX(0,G43-H43))</f>
        <v/>
      </c>
      <c r="J43" s="88" t="n"/>
      <c r="K43" s="88" t="n"/>
      <c r="L43" s="88" t="n"/>
      <c r="M43" s="88" t="n"/>
    </row>
    <row r="44" ht="22" customHeight="1">
      <c r="A44" s="86" t="n"/>
      <c r="B44" s="86" t="n"/>
      <c r="C44" s="86" t="n"/>
      <c r="D44" s="86" t="n"/>
      <c r="E44" s="86" t="n"/>
      <c r="F44" s="86">
        <f>IF(E44="","",MAX(0,E44-TODAY()))</f>
        <v/>
      </c>
      <c r="G44" s="86" t="n"/>
      <c r="H44" s="86" t="n"/>
      <c r="I44" s="86">
        <f>IF(G44="","",MAX(0,G44-H44))</f>
        <v/>
      </c>
      <c r="J44" s="86" t="n"/>
      <c r="K44" s="86" t="n"/>
      <c r="L44" s="86" t="n"/>
      <c r="M44" s="86" t="n"/>
    </row>
    <row r="45" ht="22" customHeight="1">
      <c r="A45" s="88" t="n"/>
      <c r="B45" s="88" t="n"/>
      <c r="C45" s="88" t="n"/>
      <c r="D45" s="88" t="n"/>
      <c r="E45" s="88" t="n"/>
      <c r="F45" s="88">
        <f>IF(E45="","",MAX(0,E45-TODAY()))</f>
        <v/>
      </c>
      <c r="G45" s="88" t="n"/>
      <c r="H45" s="88" t="n"/>
      <c r="I45" s="88">
        <f>IF(G45="","",MAX(0,G45-H45))</f>
        <v/>
      </c>
      <c r="J45" s="88" t="n"/>
      <c r="K45" s="88" t="n"/>
      <c r="L45" s="88" t="n"/>
      <c r="M45" s="88" t="n"/>
    </row>
    <row r="46" ht="22" customHeight="1">
      <c r="A46" s="86" t="n"/>
      <c r="B46" s="86" t="n"/>
      <c r="C46" s="86" t="n"/>
      <c r="D46" s="86" t="n"/>
      <c r="E46" s="86" t="n"/>
      <c r="F46" s="86">
        <f>IF(E46="","",MAX(0,E46-TODAY()))</f>
        <v/>
      </c>
      <c r="G46" s="86" t="n"/>
      <c r="H46" s="86" t="n"/>
      <c r="I46" s="86">
        <f>IF(G46="","",MAX(0,G46-H46))</f>
        <v/>
      </c>
      <c r="J46" s="86" t="n"/>
      <c r="K46" s="86" t="n"/>
      <c r="L46" s="86" t="n"/>
      <c r="M46" s="86" t="n"/>
    </row>
    <row r="47" ht="22" customHeight="1">
      <c r="A47" s="88" t="n"/>
      <c r="B47" s="88" t="n"/>
      <c r="C47" s="88" t="n"/>
      <c r="D47" s="88" t="n"/>
      <c r="E47" s="88" t="n"/>
      <c r="F47" s="88">
        <f>IF(E47="","",MAX(0,E47-TODAY()))</f>
        <v/>
      </c>
      <c r="G47" s="88" t="n"/>
      <c r="H47" s="88" t="n"/>
      <c r="I47" s="88">
        <f>IF(G47="","",MAX(0,G47-H47))</f>
        <v/>
      </c>
      <c r="J47" s="88" t="n"/>
      <c r="K47" s="88" t="n"/>
      <c r="L47" s="88" t="n"/>
      <c r="M47" s="88" t="n"/>
    </row>
    <row r="48" ht="22" customHeight="1">
      <c r="A48" s="86" t="n"/>
      <c r="B48" s="86" t="n"/>
      <c r="C48" s="86" t="n"/>
      <c r="D48" s="86" t="n"/>
      <c r="E48" s="86" t="n"/>
      <c r="F48" s="86">
        <f>IF(E48="","",MAX(0,E48-TODAY()))</f>
        <v/>
      </c>
      <c r="G48" s="86" t="n"/>
      <c r="H48" s="86" t="n"/>
      <c r="I48" s="86">
        <f>IF(G48="","",MAX(0,G48-H48))</f>
        <v/>
      </c>
      <c r="J48" s="86" t="n"/>
      <c r="K48" s="86" t="n"/>
      <c r="L48" s="86" t="n"/>
      <c r="M48" s="86" t="n"/>
    </row>
    <row r="51" ht="12" customHeight="1"/>
    <row r="52" ht="24" customHeight="1">
      <c r="A52" s="170" t="inlineStr">
        <is>
          <t>📅  ANNUAL CERTIFICATION CALENDAR — Key dates every agent must know</t>
        </is>
      </c>
    </row>
    <row r="53" ht="22" customHeight="1">
      <c r="A53" s="145" t="inlineStr">
        <is>
          <t>Jan 1</t>
        </is>
      </c>
      <c r="B53" s="146" t="inlineStr">
        <is>
          <t>OEP begins — Medicare Advantage open enrollment period starts</t>
        </is>
      </c>
      <c r="C53" s="27" t="n"/>
      <c r="D53" s="27" t="n"/>
      <c r="E53" s="27" t="n"/>
      <c r="F53" s="27" t="n"/>
      <c r="G53" s="27" t="n"/>
      <c r="H53" s="27" t="n"/>
      <c r="I53" s="27" t="n"/>
      <c r="J53" s="27" t="n"/>
      <c r="K53" s="27" t="n"/>
      <c r="L53" s="27" t="n"/>
      <c r="M53" s="27" t="n"/>
      <c r="N53" s="28" t="n"/>
    </row>
    <row r="54" ht="22" customHeight="1">
      <c r="A54" s="145" t="inlineStr">
        <is>
          <t>Mar 31</t>
        </is>
      </c>
      <c r="B54" s="146" t="inlineStr">
        <is>
          <t>OEP ends</t>
        </is>
      </c>
      <c r="C54" s="27" t="n"/>
      <c r="D54" s="27" t="n"/>
      <c r="E54" s="27" t="n"/>
      <c r="F54" s="27" t="n"/>
      <c r="G54" s="27" t="n"/>
      <c r="H54" s="27" t="n"/>
      <c r="I54" s="27" t="n"/>
      <c r="J54" s="27" t="n"/>
      <c r="K54" s="27" t="n"/>
      <c r="L54" s="27" t="n"/>
      <c r="M54" s="27" t="n"/>
      <c r="N54" s="28" t="n"/>
    </row>
    <row r="55" ht="22" customHeight="1">
      <c r="A55" s="147" t="inlineStr">
        <is>
          <t>Apr–Jun</t>
        </is>
      </c>
      <c r="B55" s="148" t="inlineStr">
        <is>
          <t>Begin carrier recertification preparation — most open summer</t>
        </is>
      </c>
      <c r="C55" s="27" t="n"/>
      <c r="D55" s="27" t="n"/>
      <c r="E55" s="27" t="n"/>
      <c r="F55" s="27" t="n"/>
      <c r="G55" s="27" t="n"/>
      <c r="H55" s="27" t="n"/>
      <c r="I55" s="27" t="n"/>
      <c r="J55" s="27" t="n"/>
      <c r="K55" s="27" t="n"/>
      <c r="L55" s="27" t="n"/>
      <c r="M55" s="27" t="n"/>
      <c r="N55" s="28" t="n"/>
    </row>
    <row r="56" ht="22" customHeight="1">
      <c r="A56" s="147" t="inlineStr">
        <is>
          <t>Jun–Aug</t>
        </is>
      </c>
      <c r="B56" s="148" t="inlineStr">
        <is>
          <t>Most carrier certifications open — complete before AEP</t>
        </is>
      </c>
      <c r="C56" s="27" t="n"/>
      <c r="D56" s="27" t="n"/>
      <c r="E56" s="27" t="n"/>
      <c r="F56" s="27" t="n"/>
      <c r="G56" s="27" t="n"/>
      <c r="H56" s="27" t="n"/>
      <c r="I56" s="27" t="n"/>
      <c r="J56" s="27" t="n"/>
      <c r="K56" s="27" t="n"/>
      <c r="L56" s="27" t="n"/>
      <c r="M56" s="27" t="n"/>
      <c r="N56" s="28" t="n"/>
    </row>
    <row r="57" ht="22" customHeight="1">
      <c r="A57" s="149" t="inlineStr">
        <is>
          <t>Jul–Sep</t>
        </is>
      </c>
      <c r="B57" s="150" t="inlineStr">
        <is>
          <t>AHIP certification window opens — complete before Oct 1</t>
        </is>
      </c>
      <c r="C57" s="27" t="n"/>
      <c r="D57" s="27" t="n"/>
      <c r="E57" s="27" t="n"/>
      <c r="F57" s="27" t="n"/>
      <c r="G57" s="27" t="n"/>
      <c r="H57" s="27" t="n"/>
      <c r="I57" s="27" t="n"/>
      <c r="J57" s="27" t="n"/>
      <c r="K57" s="27" t="n"/>
      <c r="L57" s="27" t="n"/>
      <c r="M57" s="27" t="n"/>
      <c r="N57" s="28" t="n"/>
    </row>
    <row r="58" ht="22" customHeight="1">
      <c r="A58" s="151" t="inlineStr">
        <is>
          <t>Oct 1</t>
        </is>
      </c>
      <c r="B58" s="152" t="inlineStr">
        <is>
          <t>⚠️  AHIP certification must be complete to sell AEP</t>
        </is>
      </c>
      <c r="C58" s="27" t="n"/>
      <c r="D58" s="27" t="n"/>
      <c r="E58" s="27" t="n"/>
      <c r="F58" s="27" t="n"/>
      <c r="G58" s="27" t="n"/>
      <c r="H58" s="27" t="n"/>
      <c r="I58" s="27" t="n"/>
      <c r="J58" s="27" t="n"/>
      <c r="K58" s="27" t="n"/>
      <c r="L58" s="27" t="n"/>
      <c r="M58" s="27" t="n"/>
      <c r="N58" s="28" t="n"/>
    </row>
    <row r="59" ht="22" customHeight="1">
      <c r="A59" s="151" t="inlineStr">
        <is>
          <t>Oct 15</t>
        </is>
      </c>
      <c r="B59" s="152" t="inlineStr">
        <is>
          <t>🔥 AEP BEGINS — Annual Enrollment Period opens</t>
        </is>
      </c>
      <c r="C59" s="27" t="n"/>
      <c r="D59" s="27" t="n"/>
      <c r="E59" s="27" t="n"/>
      <c r="F59" s="27" t="n"/>
      <c r="G59" s="27" t="n"/>
      <c r="H59" s="27" t="n"/>
      <c r="I59" s="27" t="n"/>
      <c r="J59" s="27" t="n"/>
      <c r="K59" s="27" t="n"/>
      <c r="L59" s="27" t="n"/>
      <c r="M59" s="27" t="n"/>
      <c r="N59" s="28" t="n"/>
    </row>
    <row r="60" ht="22" customHeight="1">
      <c r="A60" s="151" t="inlineStr">
        <is>
          <t>Dec 7</t>
        </is>
      </c>
      <c r="B60" s="152" t="inlineStr">
        <is>
          <t>🔥 AEP ENDS — last day to submit AEP applications</t>
        </is>
      </c>
      <c r="C60" s="27" t="n"/>
      <c r="D60" s="27" t="n"/>
      <c r="E60" s="27" t="n"/>
      <c r="F60" s="27" t="n"/>
      <c r="G60" s="27" t="n"/>
      <c r="H60" s="27" t="n"/>
      <c r="I60" s="27" t="n"/>
      <c r="J60" s="27" t="n"/>
      <c r="K60" s="27" t="n"/>
      <c r="L60" s="27" t="n"/>
      <c r="M60" s="27" t="n"/>
      <c r="N60" s="28" t="n"/>
    </row>
    <row r="61" ht="22" customHeight="1">
      <c r="A61" s="147" t="inlineStr">
        <is>
          <t>Dec 31</t>
        </is>
      </c>
      <c r="B61" s="148" t="inlineStr">
        <is>
          <t>Most carrier certifications expire — renew before next AEP season</t>
        </is>
      </c>
      <c r="C61" s="27" t="n"/>
      <c r="D61" s="27" t="n"/>
      <c r="E61" s="27" t="n"/>
      <c r="F61" s="27" t="n"/>
      <c r="G61" s="27" t="n"/>
      <c r="H61" s="27" t="n"/>
      <c r="I61" s="27" t="n"/>
      <c r="J61" s="27" t="n"/>
      <c r="K61" s="27" t="n"/>
      <c r="L61" s="27" t="n"/>
      <c r="M61" s="27" t="n"/>
      <c r="N61" s="28" t="n"/>
    </row>
    <row r="62" ht="22" customHeight="1">
      <c r="A62" s="153" t="inlineStr">
        <is>
          <t>Ongoing</t>
        </is>
      </c>
      <c r="B62" s="154" t="inlineStr">
        <is>
          <t>CE credits — track hours continuously against state requirement</t>
        </is>
      </c>
      <c r="C62" s="27" t="n"/>
      <c r="D62" s="27" t="n"/>
      <c r="E62" s="27" t="n"/>
      <c r="F62" s="27" t="n"/>
      <c r="G62" s="27" t="n"/>
      <c r="H62" s="27" t="n"/>
      <c r="I62" s="27" t="n"/>
      <c r="J62" s="27" t="n"/>
      <c r="K62" s="27" t="n"/>
      <c r="L62" s="27" t="n"/>
      <c r="M62" s="27" t="n"/>
      <c r="N62" s="28" t="n"/>
    </row>
    <row r="63" ht="22" customHeight="1">
      <c r="A63" s="153" t="inlineStr">
        <is>
          <t>Ongoing</t>
        </is>
      </c>
      <c r="B63" s="154" t="inlineStr">
        <is>
          <t>License renewal — varies by state (typically every 2 years)</t>
        </is>
      </c>
      <c r="C63" s="27" t="n"/>
      <c r="D63" s="27" t="n"/>
      <c r="E63" s="27" t="n"/>
      <c r="F63" s="27" t="n"/>
      <c r="G63" s="27" t="n"/>
      <c r="H63" s="27" t="n"/>
      <c r="I63" s="27" t="n"/>
      <c r="J63" s="27" t="n"/>
      <c r="K63" s="27" t="n"/>
      <c r="L63" s="27" t="n"/>
      <c r="M63" s="27" t="n"/>
      <c r="N63" s="28" t="n"/>
    </row>
  </sheetData>
  <mergeCells count="26">
    <mergeCell ref="B7:F7"/>
    <mergeCell ref="I6:M6"/>
    <mergeCell ref="B55:N55"/>
    <mergeCell ref="A36:N36"/>
    <mergeCell ref="A1:N1"/>
    <mergeCell ref="B63:N63"/>
    <mergeCell ref="I7:M7"/>
    <mergeCell ref="B62:N62"/>
    <mergeCell ref="B8:F8"/>
    <mergeCell ref="A37:N37"/>
    <mergeCell ref="B54:N54"/>
    <mergeCell ref="B59:N59"/>
    <mergeCell ref="A3:N3"/>
    <mergeCell ref="A2:N2"/>
    <mergeCell ref="B56:N56"/>
    <mergeCell ref="B58:N58"/>
    <mergeCell ref="A5:N5"/>
    <mergeCell ref="I8:M8"/>
    <mergeCell ref="B60:N60"/>
    <mergeCell ref="B6:F6"/>
    <mergeCell ref="B61:N61"/>
    <mergeCell ref="A4:N4"/>
    <mergeCell ref="B57:N57"/>
    <mergeCell ref="A20:N20"/>
    <mergeCell ref="A52:N52"/>
    <mergeCell ref="B53:N53"/>
  </mergeCells>
  <conditionalFormatting sqref="B12:B21">
    <cfRule type="cellIs" priority="1" operator="equal" dxfId="1">
      <formula>"Yes"</formula>
    </cfRule>
    <cfRule type="cellIs" priority="2" operator="equal" dxfId="4">
      <formula>"No"</formula>
    </cfRule>
  </conditionalFormatting>
  <conditionalFormatting sqref="D22:D42">
    <cfRule type="cellIs" priority="3" operator="equal" dxfId="1">
      <formula>"Certified"</formula>
    </cfRule>
    <cfRule type="cellIs" priority="4" operator="equal" dxfId="4">
      <formula>"Expired"</formula>
    </cfRule>
    <cfRule type="cellIs" priority="5" operator="equal" dxfId="5">
      <formula>"Pending"</formula>
    </cfRule>
    <cfRule type="cellIs" priority="6" operator="equal" dxfId="7">
      <formula>"Not Appointed"</formula>
    </cfRule>
  </conditionalFormatting>
  <conditionalFormatting sqref="G22:G42">
    <cfRule type="cellIs" priority="7" operator="between" dxfId="0">
      <formula>1</formula>
      <formula>30</formula>
    </cfRule>
  </conditionalFormatting>
  <conditionalFormatting sqref="L39:L59">
    <cfRule type="cellIs" priority="8" operator="equal" dxfId="1">
      <formula>"Active"</formula>
    </cfRule>
    <cfRule type="cellIs" priority="9" operator="equal" dxfId="4">
      <formula>"Expired"</formula>
    </cfRule>
    <cfRule type="cellIs" priority="10" operator="equal" dxfId="5">
      <formula>"Pending Renewal"</formula>
    </cfRule>
  </conditionalFormatting>
  <conditionalFormatting sqref="F39:F59">
    <cfRule type="cellIs" priority="11" operator="between" dxfId="0">
      <formula>1</formula>
      <formula>60</formula>
    </cfRule>
    <cfRule type="cellIs" priority="12" operator="between" dxfId="11">
      <formula>1</formula>
      <formula>30</formula>
    </cfRule>
  </conditionalFormatting>
  <dataValidations count="6">
    <dataValidation sqref="B12:B21" showDropDown="0" showInputMessage="0" showErrorMessage="0" allowBlank="1" type="list">
      <formula1>"Yes,No,In Progress"</formula1>
    </dataValidation>
    <dataValidation sqref="E12:E21" showDropDown="0" showInputMessage="0" showErrorMessage="0" allowBlank="1" type="list">
      <formula1>"Yes,No"</formula1>
    </dataValidation>
    <dataValidation sqref="B22:B37" showDropDown="0" showInputMessage="0" showErrorMessage="0" allowBlank="1" type="list">
      <formula1>"Yes,No"</formula1>
    </dataValidation>
    <dataValidation sqref="D22:D37" showDropDown="0" showInputMessage="0" showErrorMessage="0" allowBlank="1" type="list">
      <formula1>"Certified,Pending,Expired,Not Appointed"</formula1>
    </dataValidation>
    <dataValidation sqref="K39:K59" showDropDown="0" showInputMessage="0" showErrorMessage="0" allowBlank="1" type="list">
      <formula1>"Resident,Non-Resident"</formula1>
    </dataValidation>
    <dataValidation sqref="L39:L59" showDropDown="0" showInputMessage="0" showErrorMessage="0" allowBlank="1" type="list">
      <formula1>"Active,Expired,Pending Renewal,Inactive"</formula1>
    </dataValidation>
  </dataValidations>
  <pageMargins left="0.75" right="0.75" top="1" bottom="1" header="0.5" footer="0.5"/>
</worksheet>
</file>

<file path=xl/worksheets/sheet12.xml><?xml version="1.0" encoding="utf-8"?>
<worksheet xmlns="http://schemas.openxmlformats.org/spreadsheetml/2006/main">
  <sheetPr>
    <tabColor rgb="000E7C86"/>
    <outlinePr summaryBelow="1" summaryRight="1"/>
    <pageSetUpPr/>
  </sheetPr>
  <dimension ref="A1:D71"/>
  <sheetViews>
    <sheetView showGridLines="0" workbookViewId="0">
      <selection activeCell="A1" sqref="A1"/>
    </sheetView>
  </sheetViews>
  <sheetFormatPr baseColWidth="8" defaultRowHeight="15"/>
  <cols>
    <col width="28" customWidth="1" min="1" max="1"/>
    <col width="46" customWidth="1" min="2" max="2"/>
    <col width="36" customWidth="1" min="3" max="3"/>
    <col width="12" customWidth="1" min="4" max="4"/>
  </cols>
  <sheetData>
    <row r="1" ht="6" customHeight="1">
      <c r="A1" s="1" t="n"/>
    </row>
    <row r="2" ht="38" customHeight="1">
      <c r="A2" s="209" t="inlineStr">
        <is>
          <t>RESOURCE HUB</t>
        </is>
      </c>
    </row>
    <row r="3" ht="20" customHeight="1">
      <c r="A3" s="210" t="inlineStr">
        <is>
          <t>Every link you need — one click away — organized by what you're doing right now</t>
        </is>
      </c>
    </row>
    <row r="4" ht="8" customHeight="1">
      <c r="A4" s="1" t="n"/>
    </row>
    <row r="5" ht="26" customHeight="1">
      <c r="A5" s="155" t="inlineStr">
        <is>
          <t xml:space="preserve">  📋  MEDICARE — OFFICIAL GOVERNMENT SOURCES</t>
        </is>
      </c>
    </row>
    <row r="6" ht="18" customHeight="1">
      <c r="A6" s="220" t="inlineStr">
        <is>
          <t>Resource</t>
        </is>
      </c>
      <c r="B6" s="220" t="inlineStr">
        <is>
          <t>URL / Link</t>
        </is>
      </c>
      <c r="C6" s="220" t="inlineStr">
        <is>
          <t>What it's for</t>
        </is>
      </c>
      <c r="D6" s="156" t="n"/>
    </row>
    <row r="7" ht="22" customHeight="1">
      <c r="A7" s="157" t="inlineStr">
        <is>
          <t>Medicare.gov</t>
        </is>
      </c>
      <c r="B7" s="158" t="inlineStr">
        <is>
          <t>https://www.medicare.gov</t>
        </is>
      </c>
      <c r="C7" s="159" t="inlineStr">
        <is>
          <t>Official Medicare information — start here for anything client-facing</t>
        </is>
      </c>
      <c r="D7" s="28" t="n"/>
    </row>
    <row r="8" ht="22" customHeight="1">
      <c r="A8" s="157" t="inlineStr">
        <is>
          <t>Plan Finder</t>
        </is>
      </c>
      <c r="B8" s="158" t="inlineStr">
        <is>
          <t>https://www.medicare.gov/plan-compare</t>
        </is>
      </c>
      <c r="C8" s="159" t="inlineStr">
        <is>
          <t>Compare MA and PDP plans by ZIP code — use with clients during appointments</t>
        </is>
      </c>
      <c r="D8" s="28" t="n"/>
    </row>
    <row r="9" ht="22" customHeight="1">
      <c r="A9" s="157" t="inlineStr">
        <is>
          <t>CMS.gov</t>
        </is>
      </c>
      <c r="B9" s="158" t="inlineStr">
        <is>
          <t>https://www.cms.gov</t>
        </is>
      </c>
      <c r="C9" s="159" t="inlineStr">
        <is>
          <t>Centers for Medicare &amp; Medicaid Services — regulations, MLN, marketing guidelines</t>
        </is>
      </c>
      <c r="D9" s="28" t="n"/>
    </row>
    <row r="10" ht="22" customHeight="1">
      <c r="A10" s="157" t="inlineStr">
        <is>
          <t>CMS Medicare Open Enrollment</t>
        </is>
      </c>
      <c r="B10" s="158" t="inlineStr">
        <is>
          <t>https://www.cms.gov/priorities/key-initiatives/medicare-open-enrollment-partner-resources</t>
        </is>
      </c>
      <c r="C10" s="159" t="inlineStr">
        <is>
          <t>Official AEP dates, partner resources, and marketing compliance guidance</t>
        </is>
      </c>
      <c r="D10" s="28" t="n"/>
    </row>
    <row r="11" ht="22" customHeight="1">
      <c r="A11" s="157" t="inlineStr">
        <is>
          <t>Medicare Marketing Guidelines</t>
        </is>
      </c>
      <c r="B11" s="158" t="inlineStr">
        <is>
          <t>https://www.cms.gov/medicare/health-plans/managed-care-marketing</t>
        </is>
      </c>
      <c r="C11" s="159" t="inlineStr">
        <is>
          <t>CRITICAL: CMS rules on what agents can and cannot do. Read annually.</t>
        </is>
      </c>
      <c r="D11" s="28" t="n"/>
    </row>
    <row r="12" ht="22" customHeight="1">
      <c r="A12" s="157" t="inlineStr">
        <is>
          <t>Medicare SEP Information</t>
        </is>
      </c>
      <c r="B12" s="158" t="inlineStr">
        <is>
          <t>https://www.medicare.gov/basics/get-started-with-medicare/get-more-coverage/joining-a-plan/special-enrollment-periods</t>
        </is>
      </c>
      <c r="C12" s="159" t="inlineStr">
        <is>
          <t>Full list of Special Enrollment Period triggers — official source</t>
        </is>
      </c>
      <c r="D12" s="28" t="n"/>
    </row>
    <row r="13" ht="22" customHeight="1">
      <c r="A13" s="157" t="inlineStr">
        <is>
          <t>Medicare Costs</t>
        </is>
      </c>
      <c r="B13" s="158" t="inlineStr">
        <is>
          <t>https://www.medicare.gov/basics/costs/medicare-costs</t>
        </is>
      </c>
      <c r="C13" s="159" t="inlineStr">
        <is>
          <t>Current Part A, B, D premiums, deductibles, and cost sharing amounts</t>
        </is>
      </c>
      <c r="D13" s="28" t="n"/>
    </row>
    <row r="14" ht="22" customHeight="1">
      <c r="A14" s="157" t="inlineStr">
        <is>
          <t>Medicare Savings Programs</t>
        </is>
      </c>
      <c r="B14" s="158" t="inlineStr">
        <is>
          <t>https://www.medicare.gov/basics/costs/help/medicare-savings-programs</t>
        </is>
      </c>
      <c r="C14" s="159" t="inlineStr">
        <is>
          <t>QMB, SLMB, QI, QDWI — official eligibility info to share with clients</t>
        </is>
      </c>
      <c r="D14" s="28" t="n"/>
    </row>
    <row r="15" ht="22" customHeight="1">
      <c r="A15" s="157" t="inlineStr">
        <is>
          <t>1-800-MEDICARE</t>
        </is>
      </c>
      <c r="B15" s="158" t="inlineStr">
        <is>
          <t>https://www.medicare.gov/talk-to-someone</t>
        </is>
      </c>
      <c r="C15" s="159" t="inlineStr">
        <is>
          <t>Official Medicare helpline: 1-800-633-4227 — for beneficiary questions</t>
        </is>
      </c>
      <c r="D15" s="28" t="n"/>
    </row>
    <row r="16" ht="8" customHeight="1"/>
    <row r="17" ht="26" customHeight="1">
      <c r="A17" s="160" t="inlineStr">
        <is>
          <t xml:space="preserve">  💊  DRUG &amp; PLAN TOOLS</t>
        </is>
      </c>
    </row>
    <row r="18" ht="18" customHeight="1">
      <c r="A18" s="220" t="inlineStr">
        <is>
          <t>Resource</t>
        </is>
      </c>
      <c r="B18" s="220" t="inlineStr">
        <is>
          <t>URL / Link</t>
        </is>
      </c>
      <c r="C18" s="220" t="inlineStr">
        <is>
          <t>What it's for</t>
        </is>
      </c>
      <c r="D18" s="156" t="n"/>
    </row>
    <row r="19" ht="22" customHeight="1">
      <c r="A19" s="157" t="inlineStr">
        <is>
          <t>Medicare Plan Finder (Drugs)</t>
        </is>
      </c>
      <c r="B19" s="158" t="inlineStr">
        <is>
          <t>https://www.medicare.gov/plan-compare/#/?lang=en&amp;year=2025</t>
        </is>
      </c>
      <c r="C19" s="159" t="inlineStr">
        <is>
          <t>Run drug cost comparisons — enter client's medications and ZIP</t>
        </is>
      </c>
      <c r="D19" s="28" t="n"/>
    </row>
    <row r="20" ht="22" customHeight="1">
      <c r="A20" s="157" t="inlineStr">
        <is>
          <t>CMS Drug Pricing Dashboard</t>
        </is>
      </c>
      <c r="B20" s="158" t="inlineStr">
        <is>
          <t>https://www.cms.gov/data-research/monitoring-programs/medicare-contract-reports/part-d-drug-spending-dashboard-data</t>
        </is>
      </c>
      <c r="C20" s="159" t="inlineStr">
        <is>
          <t>Drug spending data — useful for understanding formulary trends</t>
        </is>
      </c>
      <c r="D20" s="28" t="n"/>
    </row>
    <row r="21" ht="22" customHeight="1">
      <c r="A21" s="157" t="inlineStr">
        <is>
          <t>Habilitation vs Custodial</t>
        </is>
      </c>
      <c r="B21" s="158" t="inlineStr">
        <is>
          <t>https://www.medicare.gov/what-medicare-covers/what-part-a-covers/skilled-nursing-facility-snf-care</t>
        </is>
      </c>
      <c r="C21" s="159" t="inlineStr">
        <is>
          <t>SNF coverage rules — common client confusion area</t>
        </is>
      </c>
      <c r="D21" s="28" t="n"/>
    </row>
    <row r="22" ht="8" customHeight="1"/>
    <row r="23" ht="26" customHeight="1">
      <c r="A23" s="161" t="inlineStr">
        <is>
          <t xml:space="preserve">  🏛️  MEDICAID &amp; DUAL ELIGIBLE</t>
        </is>
      </c>
    </row>
    <row r="24" ht="18" customHeight="1">
      <c r="A24" s="220" t="inlineStr">
        <is>
          <t>Resource</t>
        </is>
      </c>
      <c r="B24" s="220" t="inlineStr">
        <is>
          <t>URL / Link</t>
        </is>
      </c>
      <c r="C24" s="220" t="inlineStr">
        <is>
          <t>What it's for</t>
        </is>
      </c>
      <c r="D24" s="156" t="n"/>
    </row>
    <row r="25" ht="22" customHeight="1">
      <c r="A25" s="157" t="inlineStr">
        <is>
          <t>Medicaid.gov</t>
        </is>
      </c>
      <c r="B25" s="158" t="inlineStr">
        <is>
          <t>https://www.medicaid.gov</t>
        </is>
      </c>
      <c r="C25" s="159" t="inlineStr">
        <is>
          <t>Federal Medicaid homepage — policies, eligibility, state plan info</t>
        </is>
      </c>
      <c r="D25" s="28" t="n"/>
    </row>
    <row r="26" ht="22" customHeight="1">
      <c r="A26" s="157" t="inlineStr">
        <is>
          <t>State Medicaid Portals</t>
        </is>
      </c>
      <c r="B26" s="158" t="inlineStr">
        <is>
          <t>https://www.medicaid.gov/state-overviews/index.html</t>
        </is>
      </c>
      <c r="C26" s="159" t="inlineStr">
        <is>
          <t>Links to all 50 state Medicaid websites — bookmark your state's directly</t>
        </is>
      </c>
      <c r="D26" s="28" t="n"/>
    </row>
    <row r="27" ht="22" customHeight="1">
      <c r="A27" s="157" t="inlineStr">
        <is>
          <t>CMS Dual Eligible Info</t>
        </is>
      </c>
      <c r="B27" s="158" t="inlineStr">
        <is>
          <t>https://www.cms.gov/Medicare-Medicaid-Coordination/Medicare-and-Medicaid-Coordination/Medicare-Medicaid-Coordination-Office</t>
        </is>
      </c>
      <c r="C27" s="159" t="inlineStr">
        <is>
          <t>Dual eligible beneficiary coordination — D-SNP rules, FIDE SNPs</t>
        </is>
      </c>
      <c r="D27" s="28" t="n"/>
    </row>
    <row r="28" ht="22" customHeight="1">
      <c r="A28" s="157" t="inlineStr">
        <is>
          <t>Dual Eligible Categories</t>
        </is>
      </c>
      <c r="B28" s="158" t="inlineStr">
        <is>
          <t>https://www.cms.gov/files/document/dual-eligible-categories.pdf</t>
        </is>
      </c>
      <c r="C28" s="159" t="inlineStr">
        <is>
          <t>CMS PDF: all dual eligible categories explained — print and keep on desk</t>
        </is>
      </c>
      <c r="D28" s="28" t="n"/>
    </row>
    <row r="29" ht="22" customHeight="1">
      <c r="A29" s="157" t="inlineStr">
        <is>
          <t>Medicare Savings Program Apply</t>
        </is>
      </c>
      <c r="B29" s="158" t="inlineStr">
        <is>
          <t>https://www.medicare.gov/basics/costs/help/medicare-savings-programs</t>
        </is>
      </c>
      <c r="C29" s="159" t="inlineStr">
        <is>
          <t>How beneficiaries apply for QMB/SLMB/QI — share with eligible clients</t>
        </is>
      </c>
      <c r="D29" s="28" t="n"/>
    </row>
    <row r="30" ht="8" customHeight="1"/>
    <row r="31" ht="26" customHeight="1">
      <c r="A31" s="162" t="inlineStr">
        <is>
          <t xml:space="preserve">  💰  EXTRA HELP / LIS</t>
        </is>
      </c>
    </row>
    <row r="32" ht="18" customHeight="1">
      <c r="A32" s="220" t="inlineStr">
        <is>
          <t>Resource</t>
        </is>
      </c>
      <c r="B32" s="220" t="inlineStr">
        <is>
          <t>URL / Link</t>
        </is>
      </c>
      <c r="C32" s="220" t="inlineStr">
        <is>
          <t>What it's for</t>
        </is>
      </c>
      <c r="D32" s="156" t="n"/>
    </row>
    <row r="33" ht="22" customHeight="1">
      <c r="A33" s="157" t="inlineStr">
        <is>
          <t>Extra Help / LIS (SSA)</t>
        </is>
      </c>
      <c r="B33" s="158" t="inlineStr">
        <is>
          <t>https://www.ssa.gov/benefits/medicare/prescriptionhelp.html</t>
        </is>
      </c>
      <c r="C33" s="159" t="inlineStr">
        <is>
          <t>Apply for Extra Help — online application takes ~15 minutes</t>
        </is>
      </c>
      <c r="D33" s="28" t="n"/>
    </row>
    <row r="34" ht="22" customHeight="1">
      <c r="A34" s="157" t="inlineStr">
        <is>
          <t>LIS Income Limits</t>
        </is>
      </c>
      <c r="B34" s="158" t="inlineStr">
        <is>
          <t>https://www.ssa.gov/benefits/medicare/prescriptionhelp.html#anchor4</t>
        </is>
      </c>
      <c r="C34" s="159" t="inlineStr">
        <is>
          <t>Current income and resource limits for LIS qualification</t>
        </is>
      </c>
      <c r="D34" s="28" t="n"/>
    </row>
    <row r="35" ht="22" customHeight="1">
      <c r="A35" s="157" t="inlineStr">
        <is>
          <t>SSA.gov</t>
        </is>
      </c>
      <c r="B35" s="158" t="inlineStr">
        <is>
          <t>https://www.ssa.gov</t>
        </is>
      </c>
      <c r="C35" s="159" t="inlineStr">
        <is>
          <t>Social Security Administration — Part A/B enrollment, IRMAA appeals, LIS</t>
        </is>
      </c>
      <c r="D35" s="28" t="n"/>
    </row>
    <row r="36" ht="22" customHeight="1">
      <c r="A36" s="157" t="inlineStr">
        <is>
          <t>SSA IRMAA Appeal (SSA-44)</t>
        </is>
      </c>
      <c r="B36" s="158" t="inlineStr">
        <is>
          <t>https://www.ssa.gov/forms/ssa-44.pdf</t>
        </is>
      </c>
      <c r="C36" s="159" t="inlineStr">
        <is>
          <t>Form SSA-44: client appeals IRMAA surcharge due to life change event</t>
        </is>
      </c>
      <c r="D36" s="28" t="n"/>
    </row>
    <row r="37" ht="8" customHeight="1"/>
    <row r="38" ht="26" customHeight="1">
      <c r="A38" s="163" t="inlineStr">
        <is>
          <t xml:space="preserve">  🎓  CERTIFICATIONS &amp; LICENSING</t>
        </is>
      </c>
    </row>
    <row r="39" ht="18" customHeight="1">
      <c r="A39" s="220" t="inlineStr">
        <is>
          <t>Resource</t>
        </is>
      </c>
      <c r="B39" s="220" t="inlineStr">
        <is>
          <t>URL / Link</t>
        </is>
      </c>
      <c r="C39" s="220" t="inlineStr">
        <is>
          <t>What it's for</t>
        </is>
      </c>
      <c r="D39" s="156" t="n"/>
    </row>
    <row r="40" ht="22" customHeight="1">
      <c r="A40" s="157" t="inlineStr">
        <is>
          <t>AHIP Insurance</t>
        </is>
      </c>
      <c r="B40" s="158" t="inlineStr">
        <is>
          <t>https://www.ahipinsurance.org</t>
        </is>
      </c>
      <c r="C40" s="159" t="inlineStr">
        <is>
          <t>Annual Medicare certification — log in with your NPN to complete</t>
        </is>
      </c>
      <c r="D40" s="28" t="n"/>
    </row>
    <row r="41" ht="22" customHeight="1">
      <c r="A41" s="157" t="inlineStr">
        <is>
          <t>NABIP (formerly NAHU)</t>
        </is>
      </c>
      <c r="B41" s="158" t="inlineStr">
        <is>
          <t>https://www.nabip.org</t>
        </is>
      </c>
      <c r="C41" s="159" t="inlineStr">
        <is>
          <t>NABIP member discount on AHIP (~$50 off) — worth the membership</t>
        </is>
      </c>
      <c r="D41" s="28" t="n"/>
    </row>
    <row r="42" ht="22" customHeight="1">
      <c r="A42" s="157" t="inlineStr">
        <is>
          <t>Pearson VUE (State Exams)</t>
        </is>
      </c>
      <c r="B42" s="158" t="inlineStr">
        <is>
          <t>https://home.pearsonvue.com/Clients/National-Insurance-Producer-Registry.aspx</t>
        </is>
      </c>
      <c r="C42" s="159" t="inlineStr">
        <is>
          <t>Schedule state insurance licensing exams</t>
        </is>
      </c>
      <c r="D42" s="28" t="n"/>
    </row>
    <row r="43" ht="22" customHeight="1">
      <c r="A43" s="157" t="inlineStr">
        <is>
          <t>NIPR (License Lookup)</t>
        </is>
      </c>
      <c r="B43" s="158" t="inlineStr">
        <is>
          <t>https://www.nipr.com</t>
        </is>
      </c>
      <c r="C43" s="159" t="inlineStr">
        <is>
          <t>National Insurance Producer Registry — verify your license, apply non-resident</t>
        </is>
      </c>
      <c r="D43" s="28" t="n"/>
    </row>
    <row r="44" ht="22" customHeight="1">
      <c r="A44" s="157" t="inlineStr">
        <is>
          <t>FINRA BrokerCheck</t>
        </is>
      </c>
      <c r="B44" s="158" t="inlineStr">
        <is>
          <t>https://brokercheck.finra.org</t>
        </is>
      </c>
      <c r="C44" s="159" t="inlineStr">
        <is>
          <t>Verify agent credentials — useful if clients ask about your background</t>
        </is>
      </c>
      <c r="D44" s="28" t="n"/>
    </row>
    <row r="45" ht="22" customHeight="1">
      <c r="A45" s="157" t="inlineStr">
        <is>
          <t>CE Lookup by State</t>
        </is>
      </c>
      <c r="B45" s="158" t="inlineStr">
        <is>
          <t>https://www.sircon.com/ComplianceExpress/Inquiry/consumerInquiry.do</t>
        </is>
      </c>
      <c r="C45" s="159" t="inlineStr">
        <is>
          <t>Look up CE completion history and requirements by state</t>
        </is>
      </c>
      <c r="D45" s="28" t="n"/>
    </row>
    <row r="46" ht="8" customHeight="1"/>
    <row r="47" ht="26" customHeight="1">
      <c r="A47" s="164" t="inlineStr">
        <is>
          <t xml:space="preserve">  ⚖️  COMPLIANCE &amp; CMS RULES</t>
        </is>
      </c>
    </row>
    <row r="48" ht="18" customHeight="1">
      <c r="A48" s="220" t="inlineStr">
        <is>
          <t>Resource</t>
        </is>
      </c>
      <c r="B48" s="220" t="inlineStr">
        <is>
          <t>URL / Link</t>
        </is>
      </c>
      <c r="C48" s="220" t="inlineStr">
        <is>
          <t>What it's for</t>
        </is>
      </c>
      <c r="D48" s="156" t="n"/>
    </row>
    <row r="49" ht="22" customHeight="1">
      <c r="A49" s="157" t="inlineStr">
        <is>
          <t>CMS Medicare Comm. Guidelines</t>
        </is>
      </c>
      <c r="B49" s="158" t="inlineStr">
        <is>
          <t>https://www.cms.gov/medicare/health-plans/managed-care-marketing</t>
        </is>
      </c>
      <c r="C49" s="159" t="inlineStr">
        <is>
          <t>CRITICAL: Updated annually. Marketing rules, SOA requirements, prohibited practices</t>
        </is>
      </c>
      <c r="D49" s="28" t="n"/>
    </row>
    <row r="50" ht="22" customHeight="1">
      <c r="A50" s="157" t="inlineStr">
        <is>
          <t>CMS MLN (Agent Education)</t>
        </is>
      </c>
      <c r="B50" s="158" t="inlineStr">
        <is>
          <t>https://www.cms.gov/training-education/medicare-learning-network-mln</t>
        </is>
      </c>
      <c r="C50" s="159" t="inlineStr">
        <is>
          <t>Free CMS training modules — Medicare basics, billing, coverage rules</t>
        </is>
      </c>
      <c r="D50" s="28" t="n"/>
    </row>
    <row r="51" ht="22" customHeight="1">
      <c r="A51" s="157" t="inlineStr">
        <is>
          <t>CMS Fraud &amp; Abuse (FWA)</t>
        </is>
      </c>
      <c r="B51" s="158" t="inlineStr">
        <is>
          <t>https://www.cms.gov/priorities/key-initiatives/burden-reduction/fraud-waste-and-abuse</t>
        </is>
      </c>
      <c r="C51" s="159" t="inlineStr">
        <is>
          <t>FWA training resources — required annually alongside AHIP</t>
        </is>
      </c>
      <c r="D51" s="28" t="n"/>
    </row>
    <row r="52" ht="22" customHeight="1">
      <c r="A52" s="157" t="inlineStr">
        <is>
          <t>OIG Exclusion List</t>
        </is>
      </c>
      <c r="B52" s="158" t="inlineStr">
        <is>
          <t>https://exclusions.oig.hhs.gov</t>
        </is>
      </c>
      <c r="C52" s="159" t="inlineStr">
        <is>
          <t>Check if a provider or entity is excluded from Medicare/Medicaid programs</t>
        </is>
      </c>
      <c r="D52" s="28" t="n"/>
    </row>
    <row r="53" ht="22" customHeight="1">
      <c r="A53" s="157" t="inlineStr">
        <is>
          <t>Medicare Complaint/Tip Line</t>
        </is>
      </c>
      <c r="B53" s="158" t="inlineStr">
        <is>
          <t>https://www.hhs.gov/about/agencies/ig/index.html</t>
        </is>
      </c>
      <c r="C53" s="159" t="inlineStr">
        <is>
          <t>Report fraud, waste or abuse: 1-800-HHS-TIPS (1-800-447-8477)</t>
        </is>
      </c>
      <c r="D53" s="28" t="n"/>
    </row>
    <row r="54" ht="8" customHeight="1"/>
    <row r="55" ht="26" customHeight="1">
      <c r="A55" s="165" t="inlineStr">
        <is>
          <t xml:space="preserve">  🏢  CARRIER PORTALS — QUICK ACCESS</t>
        </is>
      </c>
    </row>
    <row r="56" ht="18" customHeight="1">
      <c r="A56" s="220" t="inlineStr">
        <is>
          <t>Resource</t>
        </is>
      </c>
      <c r="B56" s="220" t="inlineStr">
        <is>
          <t>URL / Link</t>
        </is>
      </c>
      <c r="C56" s="220" t="inlineStr">
        <is>
          <t>What it's for</t>
        </is>
      </c>
      <c r="D56" s="156" t="n"/>
    </row>
    <row r="57" ht="22" customHeight="1">
      <c r="A57" s="157" t="inlineStr">
        <is>
          <t>UHC Producer</t>
        </is>
      </c>
      <c r="B57" s="158" t="inlineStr">
        <is>
          <t>https://www.uhcprovider.com/en/resource-library/uhc-producer.html</t>
        </is>
      </c>
      <c r="C57" s="159" t="inlineStr">
        <is>
          <t>UnitedHealthcare agent portal — certs, quoting, enrollment</t>
        </is>
      </c>
      <c r="D57" s="28" t="n"/>
    </row>
    <row r="58" ht="22" customHeight="1">
      <c r="A58" s="157" t="inlineStr">
        <is>
          <t>Humana Agent Portal</t>
        </is>
      </c>
      <c r="B58" s="158" t="inlineStr">
        <is>
          <t>https://agents.humana.com</t>
        </is>
      </c>
      <c r="C58" s="159" t="inlineStr">
        <is>
          <t>Humana agent resources — certs, formulary, enrollment</t>
        </is>
      </c>
      <c r="D58" s="28" t="n"/>
    </row>
    <row r="59" ht="22" customHeight="1">
      <c r="A59" s="157" t="inlineStr">
        <is>
          <t>Aetna Producer World</t>
        </is>
      </c>
      <c r="B59" s="158" t="inlineStr">
        <is>
          <t>https://www.aetnaproducerworld.com</t>
        </is>
      </c>
      <c r="C59" s="159" t="inlineStr">
        <is>
          <t>Aetna agent portal — contracting, certs, training</t>
        </is>
      </c>
      <c r="D59" s="28" t="n"/>
    </row>
    <row r="60" ht="22" customHeight="1">
      <c r="A60" s="157" t="inlineStr">
        <is>
          <t>Wellcare Agent Hub</t>
        </is>
      </c>
      <c r="B60" s="158" t="inlineStr">
        <is>
          <t>https://agentshub.wellcare.com</t>
        </is>
      </c>
      <c r="C60" s="159" t="inlineStr">
        <is>
          <t>Wellcare agent tools — enrollment, training, certs</t>
        </is>
      </c>
      <c r="D60" s="28" t="n"/>
    </row>
    <row r="61" ht="22" customHeight="1">
      <c r="A61" s="157" t="inlineStr">
        <is>
          <t>Cigna Agent Resources</t>
        </is>
      </c>
      <c r="B61" s="158" t="inlineStr">
        <is>
          <t>https://www.cignaforhcp.cigna.com</t>
        </is>
      </c>
      <c r="C61" s="159" t="inlineStr">
        <is>
          <t>Cigna agent portal — products, enrollment support</t>
        </is>
      </c>
      <c r="D61" s="28" t="n"/>
    </row>
    <row r="62" ht="22" customHeight="1">
      <c r="A62" s="157" t="inlineStr">
        <is>
          <t>Anthem Producer Toolbox</t>
        </is>
      </c>
      <c r="B62" s="158" t="inlineStr">
        <is>
          <t>https://www.anthem.com/producer/</t>
        </is>
      </c>
      <c r="C62" s="159" t="inlineStr">
        <is>
          <t>Anthem/BCBS agent resources — varies by state</t>
        </is>
      </c>
      <c r="D62" s="28" t="n"/>
    </row>
    <row r="63" ht="8" customHeight="1"/>
    <row r="64" ht="26" customHeight="1">
      <c r="A64" s="166" t="inlineStr">
        <is>
          <t xml:space="preserve">  🔧  TOOLS AGENTS USE DAILY</t>
        </is>
      </c>
    </row>
    <row r="65" ht="18" customHeight="1">
      <c r="A65" s="220" t="inlineStr">
        <is>
          <t>Resource</t>
        </is>
      </c>
      <c r="B65" s="220" t="inlineStr">
        <is>
          <t>URL / Link</t>
        </is>
      </c>
      <c r="C65" s="220" t="inlineStr">
        <is>
          <t>What it's for</t>
        </is>
      </c>
      <c r="D65" s="156" t="n"/>
    </row>
    <row r="66" ht="22" customHeight="1">
      <c r="A66" s="157" t="inlineStr">
        <is>
          <t>Google Maps</t>
        </is>
      </c>
      <c r="B66" s="158" t="inlineStr">
        <is>
          <t>https://www.google.com/maps</t>
        </is>
      </c>
      <c r="C66" s="159" t="inlineStr">
        <is>
          <t>Verify provider addresses and service areas for client plan comparisons</t>
        </is>
      </c>
      <c r="D66" s="28" t="n"/>
    </row>
    <row r="67" ht="22" customHeight="1">
      <c r="A67" s="157" t="inlineStr">
        <is>
          <t>RxList Drug Lookup</t>
        </is>
      </c>
      <c r="B67" s="158" t="inlineStr">
        <is>
          <t>https://www.rxlist.com</t>
        </is>
      </c>
      <c r="C67" s="159" t="inlineStr">
        <is>
          <t>Drug information, generic alternatives — client education tool</t>
        </is>
      </c>
      <c r="D67" s="28" t="n"/>
    </row>
    <row r="68" ht="22" customHeight="1">
      <c r="A68" s="157" t="inlineStr">
        <is>
          <t>GoodRx</t>
        </is>
      </c>
      <c r="B68" s="158" t="inlineStr">
        <is>
          <t>https://www.goodrx.com</t>
        </is>
      </c>
      <c r="C68" s="159" t="inlineStr">
        <is>
          <t>Compare drug prices — useful for clients who aren't eligible for Extra Help</t>
        </is>
      </c>
      <c r="D68" s="28" t="n"/>
    </row>
    <row r="69" ht="22" customHeight="1">
      <c r="A69" s="157" t="inlineStr">
        <is>
          <t>SSA Retirement Estimator</t>
        </is>
      </c>
      <c r="B69" s="158" t="inlineStr">
        <is>
          <t>https://www.ssa.gov/benefits/retirement/estimator.html</t>
        </is>
      </c>
      <c r="C69" s="159" t="inlineStr">
        <is>
          <t>Help clients estimate Social Security benefits — common conversation starter</t>
        </is>
      </c>
      <c r="D69" s="28" t="n"/>
    </row>
    <row r="70" ht="22" customHeight="1">
      <c r="A70" s="157" t="inlineStr">
        <is>
          <t>IRS IRMAA Thresholds</t>
        </is>
      </c>
      <c r="B70" s="158" t="inlineStr">
        <is>
          <t>https://www.irs.gov</t>
        </is>
      </c>
      <c r="C70" s="159" t="inlineStr">
        <is>
          <t>Check current year income thresholds for IRMAA surcharges</t>
        </is>
      </c>
      <c r="D70" s="28" t="n"/>
    </row>
    <row r="71" ht="22" customHeight="1">
      <c r="A71" s="157" t="inlineStr">
        <is>
          <t>CMS Nursing Home Compare</t>
        </is>
      </c>
      <c r="B71" s="158" t="inlineStr">
        <is>
          <t>https://www.medicare.gov/care-compare/</t>
        </is>
      </c>
      <c r="C71" s="159" t="inlineStr">
        <is>
          <t>Compare nursing homes, home health, hospice — useful for dual eligible clients</t>
        </is>
      </c>
      <c r="D71" s="28" t="n"/>
    </row>
    <row r="72" ht="8" customHeight="1"/>
  </sheetData>
  <mergeCells count="56">
    <mergeCell ref="A5:D5"/>
    <mergeCell ref="A17:D17"/>
    <mergeCell ref="C34:D34"/>
    <mergeCell ref="A23:D23"/>
    <mergeCell ref="C62:D62"/>
    <mergeCell ref="C68:D68"/>
    <mergeCell ref="C15:D15"/>
    <mergeCell ref="C33:D33"/>
    <mergeCell ref="A4:D4"/>
    <mergeCell ref="A38:D38"/>
    <mergeCell ref="C42:D42"/>
    <mergeCell ref="C58:D58"/>
    <mergeCell ref="C14:D14"/>
    <mergeCell ref="C45:D45"/>
    <mergeCell ref="C26:D26"/>
    <mergeCell ref="C35:D35"/>
    <mergeCell ref="C20:D20"/>
    <mergeCell ref="C29:D29"/>
    <mergeCell ref="C10:D10"/>
    <mergeCell ref="A31:D31"/>
    <mergeCell ref="C25:D25"/>
    <mergeCell ref="C41:D41"/>
    <mergeCell ref="C50:D50"/>
    <mergeCell ref="A64:D64"/>
    <mergeCell ref="C44:D44"/>
    <mergeCell ref="C40:D40"/>
    <mergeCell ref="C9:D9"/>
    <mergeCell ref="C59:D59"/>
    <mergeCell ref="A1:D1"/>
    <mergeCell ref="C12:D12"/>
    <mergeCell ref="C43:D43"/>
    <mergeCell ref="C21:D21"/>
    <mergeCell ref="C60:D60"/>
    <mergeCell ref="C11:D11"/>
    <mergeCell ref="C51:D51"/>
    <mergeCell ref="C27:D27"/>
    <mergeCell ref="C71:D71"/>
    <mergeCell ref="C36:D36"/>
    <mergeCell ref="C61:D61"/>
    <mergeCell ref="C52:D52"/>
    <mergeCell ref="C70:D70"/>
    <mergeCell ref="C8:D8"/>
    <mergeCell ref="C7:D7"/>
    <mergeCell ref="C67:D67"/>
    <mergeCell ref="A3:D3"/>
    <mergeCell ref="C19:D19"/>
    <mergeCell ref="C57:D57"/>
    <mergeCell ref="A55:D55"/>
    <mergeCell ref="C28:D28"/>
    <mergeCell ref="C66:D66"/>
    <mergeCell ref="C13:D13"/>
    <mergeCell ref="A2:D2"/>
    <mergeCell ref="C53:D53"/>
    <mergeCell ref="A47:D47"/>
    <mergeCell ref="C69:D69"/>
    <mergeCell ref="C49:D49"/>
  </mergeCells>
  <hyperlinks>
    <hyperlink xmlns:r="http://schemas.openxmlformats.org/officeDocument/2006/relationships" ref="B7" r:id="rId1"/>
    <hyperlink xmlns:r="http://schemas.openxmlformats.org/officeDocument/2006/relationships" ref="B8" r:id="rId2"/>
    <hyperlink xmlns:r="http://schemas.openxmlformats.org/officeDocument/2006/relationships" ref="B9" r:id="rId3"/>
    <hyperlink xmlns:r="http://schemas.openxmlformats.org/officeDocument/2006/relationships" ref="B10" r:id="rId4"/>
    <hyperlink xmlns:r="http://schemas.openxmlformats.org/officeDocument/2006/relationships" ref="B11" r:id="rId5"/>
    <hyperlink xmlns:r="http://schemas.openxmlformats.org/officeDocument/2006/relationships" ref="B12" r:id="rId6"/>
    <hyperlink xmlns:r="http://schemas.openxmlformats.org/officeDocument/2006/relationships" ref="B13" r:id="rId7"/>
    <hyperlink xmlns:r="http://schemas.openxmlformats.org/officeDocument/2006/relationships" ref="B14" r:id="rId8"/>
    <hyperlink xmlns:r="http://schemas.openxmlformats.org/officeDocument/2006/relationships" ref="B15" r:id="rId9"/>
    <hyperlink xmlns:r="http://schemas.openxmlformats.org/officeDocument/2006/relationships" ref="B19" r:id="rId10"/>
    <hyperlink xmlns:r="http://schemas.openxmlformats.org/officeDocument/2006/relationships" ref="B20" r:id="rId11"/>
    <hyperlink xmlns:r="http://schemas.openxmlformats.org/officeDocument/2006/relationships" ref="B21" r:id="rId12"/>
    <hyperlink xmlns:r="http://schemas.openxmlformats.org/officeDocument/2006/relationships" ref="B25" r:id="rId13"/>
    <hyperlink xmlns:r="http://schemas.openxmlformats.org/officeDocument/2006/relationships" ref="B26" r:id="rId14"/>
    <hyperlink xmlns:r="http://schemas.openxmlformats.org/officeDocument/2006/relationships" ref="B27" r:id="rId15"/>
    <hyperlink xmlns:r="http://schemas.openxmlformats.org/officeDocument/2006/relationships" ref="B28" r:id="rId16"/>
    <hyperlink xmlns:r="http://schemas.openxmlformats.org/officeDocument/2006/relationships" ref="B29" r:id="rId17"/>
    <hyperlink xmlns:r="http://schemas.openxmlformats.org/officeDocument/2006/relationships" ref="B33" r:id="rId18"/>
    <hyperlink xmlns:r="http://schemas.openxmlformats.org/officeDocument/2006/relationships" ref="B34" r:id="rId19"/>
    <hyperlink xmlns:r="http://schemas.openxmlformats.org/officeDocument/2006/relationships" ref="B35" r:id="rId20"/>
    <hyperlink xmlns:r="http://schemas.openxmlformats.org/officeDocument/2006/relationships" ref="B36" r:id="rId21"/>
    <hyperlink xmlns:r="http://schemas.openxmlformats.org/officeDocument/2006/relationships" ref="B40" r:id="rId22"/>
    <hyperlink xmlns:r="http://schemas.openxmlformats.org/officeDocument/2006/relationships" ref="B41" r:id="rId23"/>
    <hyperlink xmlns:r="http://schemas.openxmlformats.org/officeDocument/2006/relationships" ref="B42" r:id="rId24"/>
    <hyperlink xmlns:r="http://schemas.openxmlformats.org/officeDocument/2006/relationships" ref="B43" r:id="rId25"/>
    <hyperlink xmlns:r="http://schemas.openxmlformats.org/officeDocument/2006/relationships" ref="B44" r:id="rId26"/>
    <hyperlink xmlns:r="http://schemas.openxmlformats.org/officeDocument/2006/relationships" ref="B45" r:id="rId27"/>
    <hyperlink xmlns:r="http://schemas.openxmlformats.org/officeDocument/2006/relationships" ref="B49" r:id="rId28"/>
    <hyperlink xmlns:r="http://schemas.openxmlformats.org/officeDocument/2006/relationships" ref="B50" r:id="rId29"/>
    <hyperlink xmlns:r="http://schemas.openxmlformats.org/officeDocument/2006/relationships" ref="B51" r:id="rId30"/>
    <hyperlink xmlns:r="http://schemas.openxmlformats.org/officeDocument/2006/relationships" ref="B52" r:id="rId31"/>
    <hyperlink xmlns:r="http://schemas.openxmlformats.org/officeDocument/2006/relationships" ref="B53" r:id="rId32"/>
    <hyperlink xmlns:r="http://schemas.openxmlformats.org/officeDocument/2006/relationships" ref="B57" r:id="rId33"/>
    <hyperlink xmlns:r="http://schemas.openxmlformats.org/officeDocument/2006/relationships" ref="B58" r:id="rId34"/>
    <hyperlink xmlns:r="http://schemas.openxmlformats.org/officeDocument/2006/relationships" ref="B59" r:id="rId35"/>
    <hyperlink xmlns:r="http://schemas.openxmlformats.org/officeDocument/2006/relationships" ref="B60" r:id="rId36"/>
    <hyperlink xmlns:r="http://schemas.openxmlformats.org/officeDocument/2006/relationships" ref="B61" r:id="rId37"/>
    <hyperlink xmlns:r="http://schemas.openxmlformats.org/officeDocument/2006/relationships" ref="B62" r:id="rId38"/>
    <hyperlink xmlns:r="http://schemas.openxmlformats.org/officeDocument/2006/relationships" ref="B66" r:id="rId39"/>
    <hyperlink xmlns:r="http://schemas.openxmlformats.org/officeDocument/2006/relationships" ref="B67" r:id="rId40"/>
    <hyperlink xmlns:r="http://schemas.openxmlformats.org/officeDocument/2006/relationships" ref="B68" r:id="rId41"/>
    <hyperlink xmlns:r="http://schemas.openxmlformats.org/officeDocument/2006/relationships" ref="B69" r:id="rId42"/>
    <hyperlink xmlns:r="http://schemas.openxmlformats.org/officeDocument/2006/relationships" ref="B70" r:id="rId43"/>
    <hyperlink xmlns:r="http://schemas.openxmlformats.org/officeDocument/2006/relationships" ref="B71" r:id="rId44"/>
  </hyperlinks>
  <pageMargins left="0.75" right="0.75" top="1" bottom="1" header="0.5" footer="0.5"/>
</worksheet>
</file>

<file path=xl/worksheets/sheet13.xml><?xml version="1.0" encoding="utf-8"?>
<worksheet xmlns="http://schemas.openxmlformats.org/spreadsheetml/2006/main">
  <sheetPr>
    <tabColor rgb="001D4ED8"/>
    <outlinePr summaryBelow="1" summaryRight="1"/>
    <pageSetUpPr/>
  </sheetPr>
  <dimension ref="A1:P284"/>
  <sheetViews>
    <sheetView showGridLines="0" workbookViewId="0">
      <selection activeCell="A1" sqref="A1"/>
    </sheetView>
  </sheetViews>
  <sheetFormatPr baseColWidth="8" defaultRowHeight="15"/>
  <cols>
    <col width="12" customWidth="1" min="1" max="1"/>
    <col width="12" customWidth="1" min="2" max="2"/>
    <col width="12" customWidth="1" min="3" max="3"/>
    <col width="13" customWidth="1" min="4" max="4"/>
    <col width="14" customWidth="1" min="5" max="5"/>
    <col width="12" customWidth="1" min="6" max="6"/>
    <col width="12" customWidth="1" min="7" max="7"/>
    <col width="13" customWidth="1" min="8" max="8"/>
    <col width="18" customWidth="1" min="9" max="9"/>
    <col width="13" customWidth="1" min="10" max="10"/>
    <col width="13" customWidth="1" min="11" max="11"/>
    <col width="14" customWidth="1" min="12" max="12"/>
    <col width="16" customWidth="1" min="13" max="13"/>
    <col width="11" customWidth="1" min="14" max="14"/>
    <col width="16" customWidth="1" min="15" max="15"/>
    <col width="22" customWidth="1" min="16" max="16"/>
  </cols>
  <sheetData>
    <row r="1" ht="6" customHeight="1">
      <c r="A1" s="1" t="n"/>
    </row>
    <row r="2" ht="38" customHeight="1">
      <c r="A2" s="209" t="inlineStr">
        <is>
          <t>LEAD &amp; T65 INTELLIGENCE</t>
        </is>
      </c>
    </row>
    <row r="3" ht="20" customHeight="1">
      <c r="A3" s="210" t="inlineStr">
        <is>
          <t>Lead vendor ROI  ·  Cost per sale  ·  T65 pipeline  ·  Know which leads actually work</t>
        </is>
      </c>
    </row>
    <row r="4" ht="16" customHeight="1">
      <c r="A4" s="211" t="inlineStr">
        <is>
          <t>TemplateTitanHQ  ·  templatetitanhq on Etsy</t>
        </is>
      </c>
    </row>
    <row r="5" ht="8" customHeight="1">
      <c r="A5" s="1" t="n"/>
    </row>
    <row r="6" ht="26" customHeight="1">
      <c r="A6" s="170" t="inlineStr">
        <is>
          <t>📋  LEAD VENDOR SCORECARD — Which sources actually make you money?</t>
        </is>
      </c>
    </row>
    <row r="7" ht="16" customHeight="1">
      <c r="A7" s="171" t="inlineStr">
        <is>
          <t>TOTAL LEAD SPEND</t>
        </is>
      </c>
      <c r="C7" s="172" t="inlineStr">
        <is>
          <t>TOTAL SALES</t>
        </is>
      </c>
      <c r="E7" s="173" t="inlineStr">
        <is>
          <t>OVERALL CPL</t>
        </is>
      </c>
      <c r="G7" s="174" t="inlineStr">
        <is>
          <t>OVERALL CPS</t>
        </is>
      </c>
      <c r="I7" s="175" t="inlineStr">
        <is>
          <t>BEST SOURCE</t>
        </is>
      </c>
      <c r="K7" s="176" t="inlineStr">
        <is>
          <t>AVG CLOSE RATE</t>
        </is>
      </c>
    </row>
    <row r="8" ht="34" customHeight="1">
      <c r="A8" s="177">
        <f>SUMIF(E8:E200,"&lt;&gt;",C8:C200)</f>
        <v/>
      </c>
      <c r="C8" s="178">
        <f>COUNTIF(H8:H200,"Sold")</f>
        <v/>
      </c>
      <c r="E8" s="179">
        <f>IFERROR(SUM(C8:C200)/COUNTA(A8:A200),0)</f>
        <v/>
      </c>
      <c r="G8" s="180">
        <f>IFERROR(SUM(C8:C200)/COUNTIF(H8:H200,"Sold"),0)</f>
        <v/>
      </c>
      <c r="I8" s="181" t="inlineStr">
        <is>
          <t>See vendor table below →</t>
        </is>
      </c>
      <c r="K8" s="182">
        <f>IFERROR(COUNTIF(H8:H200,"Sold")/COUNTA(A8:A200),0)</f>
        <v/>
      </c>
    </row>
    <row r="9" ht="8" customHeight="1">
      <c r="A9" s="23" t="n"/>
      <c r="C9" s="19" t="n"/>
      <c r="E9" s="22" t="n"/>
      <c r="G9" s="24" t="n"/>
      <c r="I9" s="18" t="n"/>
      <c r="K9" s="20" t="n"/>
    </row>
    <row r="11" ht="26" customHeight="1">
      <c r="A11" s="183" t="inlineStr">
        <is>
          <t>Lead ID</t>
        </is>
      </c>
      <c r="B11" s="183" t="inlineStr">
        <is>
          <t>Vendor / Source</t>
        </is>
      </c>
      <c r="C11" s="183" t="inlineStr">
        <is>
          <t>Lead Cost</t>
        </is>
      </c>
      <c r="D11" s="183" t="inlineStr">
        <is>
          <t>Date Purchased</t>
        </is>
      </c>
      <c r="E11" s="183" t="inlineStr">
        <is>
          <t>Lead Type</t>
        </is>
      </c>
      <c r="F11" s="183" t="inlineStr">
        <is>
          <t>Client Name</t>
        </is>
      </c>
      <c r="G11" s="183" t="inlineStr">
        <is>
          <t>Phone</t>
        </is>
      </c>
      <c r="H11" s="183" t="inlineStr">
        <is>
          <t>Outcome</t>
        </is>
      </c>
      <c r="I11" s="183" t="inlineStr">
        <is>
          <t>Close Date</t>
        </is>
      </c>
      <c r="J11" s="183" t="inlineStr">
        <is>
          <t>Commission Earned</t>
        </is>
      </c>
      <c r="K11" s="183" t="inlineStr">
        <is>
          <t>ROI</t>
        </is>
      </c>
      <c r="L11" s="183" t="inlineStr">
        <is>
          <t>Notes</t>
        </is>
      </c>
    </row>
    <row r="12" ht="22" customHeight="1">
      <c r="A12" s="184" t="n"/>
      <c r="B12" s="184" t="n"/>
      <c r="C12" s="185" t="n"/>
      <c r="D12" s="184" t="n"/>
      <c r="E12" s="184" t="n"/>
      <c r="F12" s="184" t="n"/>
      <c r="G12" s="184" t="n"/>
      <c r="H12" s="184" t="n"/>
      <c r="I12" s="184" t="n"/>
      <c r="J12" s="185" t="n"/>
      <c r="K12" s="186">
        <f>IF(J12="","",IFERROR((J12-C12)/C12,0))</f>
        <v/>
      </c>
      <c r="L12" s="184" t="n"/>
    </row>
    <row r="13" ht="22" customHeight="1">
      <c r="A13" s="187" t="n"/>
      <c r="B13" s="187" t="n"/>
      <c r="C13" s="188" t="n"/>
      <c r="D13" s="187" t="n"/>
      <c r="E13" s="187" t="n"/>
      <c r="F13" s="187" t="n"/>
      <c r="G13" s="187" t="n"/>
      <c r="H13" s="187" t="n"/>
      <c r="I13" s="187" t="n"/>
      <c r="J13" s="188" t="n"/>
      <c r="K13" s="186">
        <f>IF(J13="","",IFERROR((J13-C13)/C13,0))</f>
        <v/>
      </c>
      <c r="L13" s="187" t="n"/>
    </row>
    <row r="14" ht="22" customHeight="1">
      <c r="A14" s="184" t="n"/>
      <c r="B14" s="184" t="n"/>
      <c r="C14" s="185" t="n"/>
      <c r="D14" s="184" t="n"/>
      <c r="E14" s="184" t="n"/>
      <c r="F14" s="184" t="n"/>
      <c r="G14" s="184" t="n"/>
      <c r="H14" s="184" t="n"/>
      <c r="I14" s="184" t="n"/>
      <c r="J14" s="185" t="n"/>
      <c r="K14" s="186">
        <f>IF(J14="","",IFERROR((J14-C14)/C14,0))</f>
        <v/>
      </c>
      <c r="L14" s="184" t="n"/>
    </row>
    <row r="15" ht="22" customHeight="1">
      <c r="A15" s="187" t="n"/>
      <c r="B15" s="187" t="n"/>
      <c r="C15" s="188" t="n"/>
      <c r="D15" s="187" t="n"/>
      <c r="E15" s="187" t="n"/>
      <c r="F15" s="187" t="n"/>
      <c r="G15" s="187" t="n"/>
      <c r="H15" s="187" t="n"/>
      <c r="I15" s="187" t="n"/>
      <c r="J15" s="188" t="n"/>
      <c r="K15" s="186">
        <f>IF(J15="","",IFERROR((J15-C15)/C15,0))</f>
        <v/>
      </c>
      <c r="L15" s="187" t="n"/>
    </row>
    <row r="16" ht="22" customHeight="1">
      <c r="A16" s="184" t="n"/>
      <c r="B16" s="184" t="n"/>
      <c r="C16" s="185" t="n"/>
      <c r="D16" s="184" t="n"/>
      <c r="E16" s="184" t="n"/>
      <c r="F16" s="184" t="n"/>
      <c r="G16" s="184" t="n"/>
      <c r="H16" s="184" t="n"/>
      <c r="I16" s="184" t="n"/>
      <c r="J16" s="185" t="n"/>
      <c r="K16" s="186">
        <f>IF(J16="","",IFERROR((J16-C16)/C16,0))</f>
        <v/>
      </c>
      <c r="L16" s="184" t="n"/>
    </row>
    <row r="17" ht="22" customHeight="1">
      <c r="A17" s="187" t="n"/>
      <c r="B17" s="187" t="n"/>
      <c r="C17" s="188" t="n"/>
      <c r="D17" s="187" t="n"/>
      <c r="E17" s="187" t="n"/>
      <c r="F17" s="187" t="n"/>
      <c r="G17" s="187" t="n"/>
      <c r="H17" s="187" t="n"/>
      <c r="I17" s="187" t="n"/>
      <c r="J17" s="188" t="n"/>
      <c r="K17" s="186">
        <f>IF(J17="","",IFERROR((J17-C17)/C17,0))</f>
        <v/>
      </c>
      <c r="L17" s="187" t="n"/>
    </row>
    <row r="18" ht="22" customHeight="1">
      <c r="A18" s="184" t="n"/>
      <c r="B18" s="184" t="n"/>
      <c r="C18" s="185" t="n"/>
      <c r="D18" s="184" t="n"/>
      <c r="E18" s="184" t="n"/>
      <c r="F18" s="184" t="n"/>
      <c r="G18" s="184" t="n"/>
      <c r="H18" s="184" t="n"/>
      <c r="I18" s="184" t="n"/>
      <c r="J18" s="185" t="n"/>
      <c r="K18" s="186">
        <f>IF(J18="","",IFERROR((J18-C18)/C18,0))</f>
        <v/>
      </c>
      <c r="L18" s="184" t="n"/>
    </row>
    <row r="19" ht="22" customHeight="1">
      <c r="A19" s="187" t="n"/>
      <c r="B19" s="187" t="n"/>
      <c r="C19" s="188" t="n"/>
      <c r="D19" s="187" t="n"/>
      <c r="E19" s="187" t="n"/>
      <c r="F19" s="187" t="n"/>
      <c r="G19" s="187" t="n"/>
      <c r="H19" s="187" t="n"/>
      <c r="I19" s="187" t="n"/>
      <c r="J19" s="188" t="n"/>
      <c r="K19" s="186">
        <f>IF(J19="","",IFERROR((J19-C19)/C19,0))</f>
        <v/>
      </c>
      <c r="L19" s="187" t="n"/>
    </row>
    <row r="20" ht="22" customHeight="1">
      <c r="A20" s="184" t="n"/>
      <c r="B20" s="184" t="n"/>
      <c r="C20" s="185" t="n"/>
      <c r="D20" s="184" t="n"/>
      <c r="E20" s="184" t="n"/>
      <c r="F20" s="184" t="n"/>
      <c r="G20" s="184" t="n"/>
      <c r="H20" s="184" t="n"/>
      <c r="I20" s="184" t="n"/>
      <c r="J20" s="185" t="n"/>
      <c r="K20" s="186">
        <f>IF(J20="","",IFERROR((J20-C20)/C20,0))</f>
        <v/>
      </c>
      <c r="L20" s="184" t="n"/>
    </row>
    <row r="21" ht="22" customHeight="1">
      <c r="A21" s="187" t="n"/>
      <c r="B21" s="187" t="n"/>
      <c r="C21" s="188" t="n"/>
      <c r="D21" s="187" t="n"/>
      <c r="E21" s="187" t="n"/>
      <c r="F21" s="187" t="n"/>
      <c r="G21" s="187" t="n"/>
      <c r="H21" s="187" t="n"/>
      <c r="I21" s="187" t="n"/>
      <c r="J21" s="188" t="n"/>
      <c r="K21" s="186">
        <f>IF(J21="","",IFERROR((J21-C21)/C21,0))</f>
        <v/>
      </c>
      <c r="L21" s="187" t="n"/>
    </row>
    <row r="22" ht="22" customHeight="1">
      <c r="A22" s="184" t="n"/>
      <c r="B22" s="184" t="n"/>
      <c r="C22" s="185" t="n"/>
      <c r="D22" s="184" t="n"/>
      <c r="E22" s="184" t="n"/>
      <c r="F22" s="184" t="n"/>
      <c r="G22" s="184" t="n"/>
      <c r="H22" s="184" t="n"/>
      <c r="I22" s="184" t="n"/>
      <c r="J22" s="185" t="n"/>
      <c r="K22" s="186">
        <f>IF(J22="","",IFERROR((J22-C22)/C22,0))</f>
        <v/>
      </c>
      <c r="L22" s="184" t="n"/>
    </row>
    <row r="23" ht="22" customHeight="1">
      <c r="A23" s="187" t="n"/>
      <c r="B23" s="187" t="n"/>
      <c r="C23" s="188" t="n"/>
      <c r="D23" s="187" t="n"/>
      <c r="E23" s="187" t="n"/>
      <c r="F23" s="187" t="n"/>
      <c r="G23" s="187" t="n"/>
      <c r="H23" s="187" t="n"/>
      <c r="I23" s="187" t="n"/>
      <c r="J23" s="188" t="n"/>
      <c r="K23" s="186">
        <f>IF(J23="","",IFERROR((J23-C23)/C23,0))</f>
        <v/>
      </c>
      <c r="L23" s="187" t="n"/>
    </row>
    <row r="24" ht="22" customHeight="1">
      <c r="A24" s="184" t="n"/>
      <c r="B24" s="184" t="n"/>
      <c r="C24" s="185" t="n"/>
      <c r="D24" s="184" t="n"/>
      <c r="E24" s="184" t="n"/>
      <c r="F24" s="184" t="n"/>
      <c r="G24" s="184" t="n"/>
      <c r="H24" s="184" t="n"/>
      <c r="I24" s="184" t="n"/>
      <c r="J24" s="185" t="n"/>
      <c r="K24" s="186">
        <f>IF(J24="","",IFERROR((J24-C24)/C24,0))</f>
        <v/>
      </c>
      <c r="L24" s="184" t="n"/>
    </row>
    <row r="25" ht="22" customHeight="1">
      <c r="A25" s="187" t="n"/>
      <c r="B25" s="187" t="n"/>
      <c r="C25" s="188" t="n"/>
      <c r="D25" s="187" t="n"/>
      <c r="E25" s="187" t="n"/>
      <c r="F25" s="187" t="n"/>
      <c r="G25" s="187" t="n"/>
      <c r="H25" s="187" t="n"/>
      <c r="I25" s="187" t="n"/>
      <c r="J25" s="188" t="n"/>
      <c r="K25" s="186">
        <f>IF(J25="","",IFERROR((J25-C25)/C25,0))</f>
        <v/>
      </c>
      <c r="L25" s="187" t="n"/>
    </row>
    <row r="26" ht="22" customHeight="1">
      <c r="A26" s="184" t="n"/>
      <c r="B26" s="184" t="n"/>
      <c r="C26" s="185" t="n"/>
      <c r="D26" s="184" t="n"/>
      <c r="E26" s="184" t="n"/>
      <c r="F26" s="184" t="n"/>
      <c r="G26" s="184" t="n"/>
      <c r="H26" s="184" t="n"/>
      <c r="I26" s="184" t="n"/>
      <c r="J26" s="185" t="n"/>
      <c r="K26" s="186">
        <f>IF(J26="","",IFERROR((J26-C26)/C26,0))</f>
        <v/>
      </c>
      <c r="L26" s="184" t="n"/>
    </row>
    <row r="27" ht="22" customHeight="1">
      <c r="A27" s="187" t="n"/>
      <c r="B27" s="187" t="n"/>
      <c r="C27" s="188" t="n"/>
      <c r="D27" s="187" t="n"/>
      <c r="E27" s="187" t="n"/>
      <c r="F27" s="187" t="n"/>
      <c r="G27" s="187" t="n"/>
      <c r="H27" s="187" t="n"/>
      <c r="I27" s="187" t="n"/>
      <c r="J27" s="188" t="n"/>
      <c r="K27" s="186">
        <f>IF(J27="","",IFERROR((J27-C27)/C27,0))</f>
        <v/>
      </c>
      <c r="L27" s="187" t="n"/>
    </row>
    <row r="28" ht="22" customHeight="1">
      <c r="A28" s="184" t="n"/>
      <c r="B28" s="184" t="n"/>
      <c r="C28" s="185" t="n"/>
      <c r="D28" s="184" t="n"/>
      <c r="E28" s="184" t="n"/>
      <c r="F28" s="184" t="n"/>
      <c r="G28" s="184" t="n"/>
      <c r="H28" s="184" t="n"/>
      <c r="I28" s="184" t="n"/>
      <c r="J28" s="185" t="n"/>
      <c r="K28" s="186">
        <f>IF(J28="","",IFERROR((J28-C28)/C28,0))</f>
        <v/>
      </c>
      <c r="L28" s="184" t="n"/>
    </row>
    <row r="29" ht="22" customHeight="1">
      <c r="A29" s="187" t="n"/>
      <c r="B29" s="187" t="n"/>
      <c r="C29" s="188" t="n"/>
      <c r="D29" s="187" t="n"/>
      <c r="E29" s="187" t="n"/>
      <c r="F29" s="187" t="n"/>
      <c r="G29" s="187" t="n"/>
      <c r="H29" s="187" t="n"/>
      <c r="I29" s="187" t="n"/>
      <c r="J29" s="188" t="n"/>
      <c r="K29" s="186">
        <f>IF(J29="","",IFERROR((J29-C29)/C29,0))</f>
        <v/>
      </c>
      <c r="L29" s="187" t="n"/>
    </row>
    <row r="30" ht="22" customHeight="1">
      <c r="A30" s="184" t="n"/>
      <c r="B30" s="184" t="n"/>
      <c r="C30" s="185" t="n"/>
      <c r="D30" s="184" t="n"/>
      <c r="E30" s="184" t="n"/>
      <c r="F30" s="184" t="n"/>
      <c r="G30" s="184" t="n"/>
      <c r="H30" s="184" t="n"/>
      <c r="I30" s="184" t="n"/>
      <c r="J30" s="185" t="n"/>
      <c r="K30" s="186">
        <f>IF(J30="","",IFERROR((J30-C30)/C30,0))</f>
        <v/>
      </c>
      <c r="L30" s="184" t="n"/>
    </row>
    <row r="31" ht="22" customHeight="1">
      <c r="A31" s="187" t="n"/>
      <c r="B31" s="187" t="n"/>
      <c r="C31" s="188" t="n"/>
      <c r="D31" s="187" t="n"/>
      <c r="E31" s="187" t="n"/>
      <c r="F31" s="187" t="n"/>
      <c r="G31" s="187" t="n"/>
      <c r="H31" s="187" t="n"/>
      <c r="I31" s="187" t="n"/>
      <c r="J31" s="188" t="n"/>
      <c r="K31" s="186">
        <f>IF(J31="","",IFERROR((J31-C31)/C31,0))</f>
        <v/>
      </c>
      <c r="L31" s="187" t="n"/>
    </row>
    <row r="32" ht="22" customHeight="1">
      <c r="A32" s="184" t="n"/>
      <c r="B32" s="184" t="n"/>
      <c r="C32" s="185" t="n"/>
      <c r="D32" s="184" t="n"/>
      <c r="E32" s="184" t="n"/>
      <c r="F32" s="184" t="n"/>
      <c r="G32" s="184" t="n"/>
      <c r="H32" s="184" t="n"/>
      <c r="I32" s="184" t="n"/>
      <c r="J32" s="185" t="n"/>
      <c r="K32" s="186">
        <f>IF(J32="","",IFERROR((J32-C32)/C32,0))</f>
        <v/>
      </c>
      <c r="L32" s="184" t="n"/>
    </row>
    <row r="33" ht="22" customHeight="1">
      <c r="A33" s="187" t="n"/>
      <c r="B33" s="187" t="n"/>
      <c r="C33" s="188" t="n"/>
      <c r="D33" s="187" t="n"/>
      <c r="E33" s="187" t="n"/>
      <c r="F33" s="187" t="n"/>
      <c r="G33" s="187" t="n"/>
      <c r="H33" s="187" t="n"/>
      <c r="I33" s="187" t="n"/>
      <c r="J33" s="188" t="n"/>
      <c r="K33" s="186">
        <f>IF(J33="","",IFERROR((J33-C33)/C33,0))</f>
        <v/>
      </c>
      <c r="L33" s="187" t="n"/>
    </row>
    <row r="34" ht="22" customHeight="1">
      <c r="A34" s="184" t="n"/>
      <c r="B34" s="184" t="n"/>
      <c r="C34" s="185" t="n"/>
      <c r="D34" s="184" t="n"/>
      <c r="E34" s="184" t="n"/>
      <c r="F34" s="184" t="n"/>
      <c r="G34" s="184" t="n"/>
      <c r="H34" s="184" t="n"/>
      <c r="I34" s="184" t="n"/>
      <c r="J34" s="185" t="n"/>
      <c r="K34" s="186">
        <f>IF(J34="","",IFERROR((J34-C34)/C34,0))</f>
        <v/>
      </c>
      <c r="L34" s="184" t="n"/>
    </row>
    <row r="35" ht="22" customHeight="1">
      <c r="A35" s="187" t="n"/>
      <c r="B35" s="187" t="n"/>
      <c r="C35" s="188" t="n"/>
      <c r="D35" s="187" t="n"/>
      <c r="E35" s="187" t="n"/>
      <c r="F35" s="187" t="n"/>
      <c r="G35" s="187" t="n"/>
      <c r="H35" s="187" t="n"/>
      <c r="I35" s="187" t="n"/>
      <c r="J35" s="188" t="n"/>
      <c r="K35" s="186">
        <f>IF(J35="","",IFERROR((J35-C35)/C35,0))</f>
        <v/>
      </c>
      <c r="L35" s="187" t="n"/>
    </row>
    <row r="36" ht="22" customHeight="1">
      <c r="A36" s="184" t="n"/>
      <c r="B36" s="184" t="n"/>
      <c r="C36" s="185" t="n"/>
      <c r="D36" s="184" t="n"/>
      <c r="E36" s="184" t="n"/>
      <c r="F36" s="184" t="n"/>
      <c r="G36" s="184" t="n"/>
      <c r="H36" s="184" t="n"/>
      <c r="I36" s="184" t="n"/>
      <c r="J36" s="185" t="n"/>
      <c r="K36" s="186">
        <f>IF(J36="","",IFERROR((J36-C36)/C36,0))</f>
        <v/>
      </c>
      <c r="L36" s="184" t="n"/>
    </row>
    <row r="37" ht="22" customHeight="1">
      <c r="A37" s="187" t="n"/>
      <c r="B37" s="187" t="n"/>
      <c r="C37" s="188" t="n"/>
      <c r="D37" s="187" t="n"/>
      <c r="E37" s="187" t="n"/>
      <c r="F37" s="187" t="n"/>
      <c r="G37" s="187" t="n"/>
      <c r="H37" s="187" t="n"/>
      <c r="I37" s="187" t="n"/>
      <c r="J37" s="188" t="n"/>
      <c r="K37" s="186">
        <f>IF(J37="","",IFERROR((J37-C37)/C37,0))</f>
        <v/>
      </c>
      <c r="L37" s="187" t="n"/>
    </row>
    <row r="38" ht="22" customHeight="1">
      <c r="A38" s="184" t="n"/>
      <c r="B38" s="184" t="n"/>
      <c r="C38" s="185" t="n"/>
      <c r="D38" s="184" t="n"/>
      <c r="E38" s="184" t="n"/>
      <c r="F38" s="184" t="n"/>
      <c r="G38" s="184" t="n"/>
      <c r="H38" s="184" t="n"/>
      <c r="I38" s="184" t="n"/>
      <c r="J38" s="185" t="n"/>
      <c r="K38" s="186">
        <f>IF(J38="","",IFERROR((J38-C38)/C38,0))</f>
        <v/>
      </c>
      <c r="L38" s="184" t="n"/>
    </row>
    <row r="39" ht="22" customHeight="1">
      <c r="A39" s="187" t="n"/>
      <c r="B39" s="187" t="n"/>
      <c r="C39" s="188" t="n"/>
      <c r="D39" s="187" t="n"/>
      <c r="E39" s="187" t="n"/>
      <c r="F39" s="187" t="n"/>
      <c r="G39" s="187" t="n"/>
      <c r="H39" s="187" t="n"/>
      <c r="I39" s="187" t="n"/>
      <c r="J39" s="188" t="n"/>
      <c r="K39" s="186">
        <f>IF(J39="","",IFERROR((J39-C39)/C39,0))</f>
        <v/>
      </c>
      <c r="L39" s="187" t="n"/>
    </row>
    <row r="40" ht="22" customHeight="1">
      <c r="A40" s="184" t="n"/>
      <c r="B40" s="184" t="n"/>
      <c r="C40" s="185" t="n"/>
      <c r="D40" s="184" t="n"/>
      <c r="E40" s="184" t="n"/>
      <c r="F40" s="184" t="n"/>
      <c r="G40" s="184" t="n"/>
      <c r="H40" s="184" t="n"/>
      <c r="I40" s="184" t="n"/>
      <c r="J40" s="185" t="n"/>
      <c r="K40" s="186">
        <f>IF(J40="","",IFERROR((J40-C40)/C40,0))</f>
        <v/>
      </c>
      <c r="L40" s="184" t="n"/>
    </row>
    <row r="41" ht="22" customHeight="1">
      <c r="A41" s="187" t="n"/>
      <c r="B41" s="187" t="n"/>
      <c r="C41" s="188" t="n"/>
      <c r="D41" s="187" t="n"/>
      <c r="E41" s="187" t="n"/>
      <c r="F41" s="187" t="n"/>
      <c r="G41" s="187" t="n"/>
      <c r="H41" s="187" t="n"/>
      <c r="I41" s="187" t="n"/>
      <c r="J41" s="188" t="n"/>
      <c r="K41" s="186">
        <f>IF(J41="","",IFERROR((J41-C41)/C41,0))</f>
        <v/>
      </c>
      <c r="L41" s="187" t="n"/>
    </row>
    <row r="42" ht="22" customHeight="1">
      <c r="A42" s="184" t="n"/>
      <c r="B42" s="184" t="n"/>
      <c r="C42" s="185" t="n"/>
      <c r="D42" s="184" t="n"/>
      <c r="E42" s="184" t="n"/>
      <c r="F42" s="184" t="n"/>
      <c r="G42" s="184" t="n"/>
      <c r="H42" s="184" t="n"/>
      <c r="I42" s="184" t="n"/>
      <c r="J42" s="185" t="n"/>
      <c r="K42" s="186">
        <f>IF(J42="","",IFERROR((J42-C42)/C42,0))</f>
        <v/>
      </c>
      <c r="L42" s="184" t="n"/>
    </row>
    <row r="43" ht="22" customHeight="1">
      <c r="A43" s="187" t="n"/>
      <c r="B43" s="187" t="n"/>
      <c r="C43" s="188" t="n"/>
      <c r="D43" s="187" t="n"/>
      <c r="E43" s="187" t="n"/>
      <c r="F43" s="187" t="n"/>
      <c r="G43" s="187" t="n"/>
      <c r="H43" s="187" t="n"/>
      <c r="I43" s="187" t="n"/>
      <c r="J43" s="188" t="n"/>
      <c r="K43" s="186">
        <f>IF(J43="","",IFERROR((J43-C43)/C43,0))</f>
        <v/>
      </c>
      <c r="L43" s="187" t="n"/>
    </row>
    <row r="44" ht="22" customHeight="1">
      <c r="A44" s="184" t="n"/>
      <c r="B44" s="184" t="n"/>
      <c r="C44" s="185" t="n"/>
      <c r="D44" s="184" t="n"/>
      <c r="E44" s="184" t="n"/>
      <c r="F44" s="184" t="n"/>
      <c r="G44" s="184" t="n"/>
      <c r="H44" s="184" t="n"/>
      <c r="I44" s="184" t="n"/>
      <c r="J44" s="185" t="n"/>
      <c r="K44" s="186">
        <f>IF(J44="","",IFERROR((J44-C44)/C44,0))</f>
        <v/>
      </c>
      <c r="L44" s="184" t="n"/>
    </row>
    <row r="45" ht="22" customHeight="1">
      <c r="A45" s="187" t="n"/>
      <c r="B45" s="187" t="n"/>
      <c r="C45" s="188" t="n"/>
      <c r="D45" s="187" t="n"/>
      <c r="E45" s="187" t="n"/>
      <c r="F45" s="187" t="n"/>
      <c r="G45" s="187" t="n"/>
      <c r="H45" s="187" t="n"/>
      <c r="I45" s="187" t="n"/>
      <c r="J45" s="188" t="n"/>
      <c r="K45" s="186">
        <f>IF(J45="","",IFERROR((J45-C45)/C45,0))</f>
        <v/>
      </c>
      <c r="L45" s="187" t="n"/>
    </row>
    <row r="46" ht="22" customHeight="1">
      <c r="A46" s="184" t="n"/>
      <c r="B46" s="184" t="n"/>
      <c r="C46" s="185" t="n"/>
      <c r="D46" s="184" t="n"/>
      <c r="E46" s="184" t="n"/>
      <c r="F46" s="184" t="n"/>
      <c r="G46" s="184" t="n"/>
      <c r="H46" s="184" t="n"/>
      <c r="I46" s="184" t="n"/>
      <c r="J46" s="185" t="n"/>
      <c r="K46" s="186">
        <f>IF(J46="","",IFERROR((J46-C46)/C46,0))</f>
        <v/>
      </c>
      <c r="L46" s="184" t="n"/>
    </row>
    <row r="47" ht="22" customHeight="1">
      <c r="A47" s="187" t="n"/>
      <c r="B47" s="187" t="n"/>
      <c r="C47" s="188" t="n"/>
      <c r="D47" s="187" t="n"/>
      <c r="E47" s="187" t="n"/>
      <c r="F47" s="187" t="n"/>
      <c r="G47" s="187" t="n"/>
      <c r="H47" s="187" t="n"/>
      <c r="I47" s="187" t="n"/>
      <c r="J47" s="188" t="n"/>
      <c r="K47" s="186">
        <f>IF(J47="","",IFERROR((J47-C47)/C47,0))</f>
        <v/>
      </c>
      <c r="L47" s="187" t="n"/>
    </row>
    <row r="48" ht="22" customHeight="1">
      <c r="A48" s="184" t="n"/>
      <c r="B48" s="184" t="n"/>
      <c r="C48" s="185" t="n"/>
      <c r="D48" s="184" t="n"/>
      <c r="E48" s="184" t="n"/>
      <c r="F48" s="184" t="n"/>
      <c r="G48" s="184" t="n"/>
      <c r="H48" s="184" t="n"/>
      <c r="I48" s="184" t="n"/>
      <c r="J48" s="185" t="n"/>
      <c r="K48" s="186">
        <f>IF(J48="","",IFERROR((J48-C48)/C48,0))</f>
        <v/>
      </c>
      <c r="L48" s="184" t="n"/>
    </row>
    <row r="49" ht="22" customHeight="1">
      <c r="A49" s="187" t="n"/>
      <c r="B49" s="187" t="n"/>
      <c r="C49" s="188" t="n"/>
      <c r="D49" s="187" t="n"/>
      <c r="E49" s="187" t="n"/>
      <c r="F49" s="187" t="n"/>
      <c r="G49" s="187" t="n"/>
      <c r="H49" s="187" t="n"/>
      <c r="I49" s="187" t="n"/>
      <c r="J49" s="188" t="n"/>
      <c r="K49" s="186">
        <f>IF(J49="","",IFERROR((J49-C49)/C49,0))</f>
        <v/>
      </c>
      <c r="L49" s="187" t="n"/>
    </row>
    <row r="50" ht="22" customHeight="1">
      <c r="A50" s="184" t="n"/>
      <c r="B50" s="184" t="n"/>
      <c r="C50" s="185" t="n"/>
      <c r="D50" s="184" t="n"/>
      <c r="E50" s="184" t="n"/>
      <c r="F50" s="184" t="n"/>
      <c r="G50" s="184" t="n"/>
      <c r="H50" s="184" t="n"/>
      <c r="I50" s="184" t="n"/>
      <c r="J50" s="185" t="n"/>
      <c r="K50" s="186">
        <f>IF(J50="","",IFERROR((J50-C50)/C50,0))</f>
        <v/>
      </c>
      <c r="L50" s="184" t="n"/>
    </row>
    <row r="51" ht="22" customHeight="1">
      <c r="A51" s="187" t="n"/>
      <c r="B51" s="187" t="n"/>
      <c r="C51" s="188" t="n"/>
      <c r="D51" s="187" t="n"/>
      <c r="E51" s="187" t="n"/>
      <c r="F51" s="187" t="n"/>
      <c r="G51" s="187" t="n"/>
      <c r="H51" s="187" t="n"/>
      <c r="I51" s="187" t="n"/>
      <c r="J51" s="188" t="n"/>
      <c r="K51" s="186">
        <f>IF(J51="","",IFERROR((J51-C51)/C51,0))</f>
        <v/>
      </c>
      <c r="L51" s="187" t="n"/>
    </row>
    <row r="52" ht="22" customHeight="1">
      <c r="A52" s="184" t="n"/>
      <c r="B52" s="184" t="n"/>
      <c r="C52" s="185" t="n"/>
      <c r="D52" s="184" t="n"/>
      <c r="E52" s="184" t="n"/>
      <c r="F52" s="184" t="n"/>
      <c r="G52" s="184" t="n"/>
      <c r="H52" s="184" t="n"/>
      <c r="I52" s="184" t="n"/>
      <c r="J52" s="185" t="n"/>
      <c r="K52" s="186">
        <f>IF(J52="","",IFERROR((J52-C52)/C52,0))</f>
        <v/>
      </c>
      <c r="L52" s="184" t="n"/>
    </row>
    <row r="53" ht="22" customHeight="1">
      <c r="A53" s="187" t="n"/>
      <c r="B53" s="187" t="n"/>
      <c r="C53" s="188" t="n"/>
      <c r="D53" s="187" t="n"/>
      <c r="E53" s="187" t="n"/>
      <c r="F53" s="187" t="n"/>
      <c r="G53" s="187" t="n"/>
      <c r="H53" s="187" t="n"/>
      <c r="I53" s="187" t="n"/>
      <c r="J53" s="188" t="n"/>
      <c r="K53" s="186">
        <f>IF(J53="","",IFERROR((J53-C53)/C53,0))</f>
        <v/>
      </c>
      <c r="L53" s="187" t="n"/>
    </row>
    <row r="54" ht="22" customHeight="1">
      <c r="A54" s="184" t="n"/>
      <c r="B54" s="184" t="n"/>
      <c r="C54" s="185" t="n"/>
      <c r="D54" s="184" t="n"/>
      <c r="E54" s="184" t="n"/>
      <c r="F54" s="184" t="n"/>
      <c r="G54" s="184" t="n"/>
      <c r="H54" s="184" t="n"/>
      <c r="I54" s="184" t="n"/>
      <c r="J54" s="185" t="n"/>
      <c r="K54" s="186">
        <f>IF(J54="","",IFERROR((J54-C54)/C54,0))</f>
        <v/>
      </c>
      <c r="L54" s="184" t="n"/>
    </row>
    <row r="55" ht="22" customHeight="1">
      <c r="A55" s="187" t="n"/>
      <c r="B55" s="187" t="n"/>
      <c r="C55" s="188" t="n"/>
      <c r="D55" s="187" t="n"/>
      <c r="E55" s="187" t="n"/>
      <c r="F55" s="187" t="n"/>
      <c r="G55" s="187" t="n"/>
      <c r="H55" s="187" t="n"/>
      <c r="I55" s="187" t="n"/>
      <c r="J55" s="188" t="n"/>
      <c r="K55" s="186">
        <f>IF(J55="","",IFERROR((J55-C55)/C55,0))</f>
        <v/>
      </c>
      <c r="L55" s="187" t="n"/>
    </row>
    <row r="56" ht="22" customHeight="1">
      <c r="A56" s="184" t="n"/>
      <c r="B56" s="184" t="n"/>
      <c r="C56" s="185" t="n"/>
      <c r="D56" s="184" t="n"/>
      <c r="E56" s="184" t="n"/>
      <c r="F56" s="184" t="n"/>
      <c r="G56" s="184" t="n"/>
      <c r="H56" s="184" t="n"/>
      <c r="I56" s="184" t="n"/>
      <c r="J56" s="185" t="n"/>
      <c r="K56" s="186">
        <f>IF(J56="","",IFERROR((J56-C56)/C56,0))</f>
        <v/>
      </c>
      <c r="L56" s="184" t="n"/>
    </row>
    <row r="57" ht="22" customHeight="1">
      <c r="A57" s="187" t="n"/>
      <c r="B57" s="187" t="n"/>
      <c r="C57" s="188" t="n"/>
      <c r="D57" s="187" t="n"/>
      <c r="E57" s="187" t="n"/>
      <c r="F57" s="187" t="n"/>
      <c r="G57" s="187" t="n"/>
      <c r="H57" s="187" t="n"/>
      <c r="I57" s="187" t="n"/>
      <c r="J57" s="188" t="n"/>
      <c r="K57" s="186">
        <f>IF(J57="","",IFERROR((J57-C57)/C57,0))</f>
        <v/>
      </c>
      <c r="L57" s="187" t="n"/>
    </row>
    <row r="58" ht="22" customHeight="1">
      <c r="A58" s="184" t="n"/>
      <c r="B58" s="184" t="n"/>
      <c r="C58" s="185" t="n"/>
      <c r="D58" s="184" t="n"/>
      <c r="E58" s="184" t="n"/>
      <c r="F58" s="184" t="n"/>
      <c r="G58" s="184" t="n"/>
      <c r="H58" s="184" t="n"/>
      <c r="I58" s="184" t="n"/>
      <c r="J58" s="185" t="n"/>
      <c r="K58" s="186">
        <f>IF(J58="","",IFERROR((J58-C58)/C58,0))</f>
        <v/>
      </c>
      <c r="L58" s="184" t="n"/>
    </row>
    <row r="59" ht="22" customHeight="1">
      <c r="A59" s="187" t="n"/>
      <c r="B59" s="187" t="n"/>
      <c r="C59" s="188" t="n"/>
      <c r="D59" s="187" t="n"/>
      <c r="E59" s="187" t="n"/>
      <c r="F59" s="187" t="n"/>
      <c r="G59" s="187" t="n"/>
      <c r="H59" s="187" t="n"/>
      <c r="I59" s="187" t="n"/>
      <c r="J59" s="188" t="n"/>
      <c r="K59" s="186">
        <f>IF(J59="","",IFERROR((J59-C59)/C59,0))</f>
        <v/>
      </c>
      <c r="L59" s="187" t="n"/>
    </row>
    <row r="60" ht="22" customHeight="1">
      <c r="A60" s="184" t="n"/>
      <c r="B60" s="184" t="n"/>
      <c r="C60" s="185" t="n"/>
      <c r="D60" s="184" t="n"/>
      <c r="E60" s="184" t="n"/>
      <c r="F60" s="184" t="n"/>
      <c r="G60" s="184" t="n"/>
      <c r="H60" s="184" t="n"/>
      <c r="I60" s="184" t="n"/>
      <c r="J60" s="185" t="n"/>
      <c r="K60" s="186">
        <f>IF(J60="","",IFERROR((J60-C60)/C60,0))</f>
        <v/>
      </c>
      <c r="L60" s="184" t="n"/>
    </row>
    <row r="61" ht="22" customHeight="1">
      <c r="A61" s="187" t="n"/>
      <c r="B61" s="187" t="n"/>
      <c r="C61" s="188" t="n"/>
      <c r="D61" s="187" t="n"/>
      <c r="E61" s="187" t="n"/>
      <c r="F61" s="187" t="n"/>
      <c r="G61" s="187" t="n"/>
      <c r="H61" s="187" t="n"/>
      <c r="I61" s="187" t="n"/>
      <c r="J61" s="188" t="n"/>
      <c r="K61" s="186">
        <f>IF(J61="","",IFERROR((J61-C61)/C61,0))</f>
        <v/>
      </c>
      <c r="L61" s="187" t="n"/>
    </row>
    <row r="62" ht="22" customHeight="1">
      <c r="A62" s="184" t="n"/>
      <c r="B62" s="184" t="n"/>
      <c r="C62" s="185" t="n"/>
      <c r="D62" s="184" t="n"/>
      <c r="E62" s="184" t="n"/>
      <c r="F62" s="184" t="n"/>
      <c r="G62" s="184" t="n"/>
      <c r="H62" s="184" t="n"/>
      <c r="I62" s="184" t="n"/>
      <c r="J62" s="185" t="n"/>
      <c r="K62" s="186">
        <f>IF(J62="","",IFERROR((J62-C62)/C62,0))</f>
        <v/>
      </c>
      <c r="L62" s="184" t="n"/>
    </row>
    <row r="63" ht="22" customHeight="1">
      <c r="A63" s="187" t="n"/>
      <c r="B63" s="187" t="n"/>
      <c r="C63" s="188" t="n"/>
      <c r="D63" s="187" t="n"/>
      <c r="E63" s="187" t="n"/>
      <c r="F63" s="187" t="n"/>
      <c r="G63" s="187" t="n"/>
      <c r="H63" s="187" t="n"/>
      <c r="I63" s="187" t="n"/>
      <c r="J63" s="188" t="n"/>
      <c r="K63" s="186">
        <f>IF(J63="","",IFERROR((J63-C63)/C63,0))</f>
        <v/>
      </c>
      <c r="L63" s="187" t="n"/>
    </row>
    <row r="64" ht="22" customHeight="1">
      <c r="A64" s="184" t="n"/>
      <c r="B64" s="184" t="n"/>
      <c r="C64" s="185" t="n"/>
      <c r="D64" s="184" t="n"/>
      <c r="E64" s="184" t="n"/>
      <c r="F64" s="184" t="n"/>
      <c r="G64" s="184" t="n"/>
      <c r="H64" s="184" t="n"/>
      <c r="I64" s="184" t="n"/>
      <c r="J64" s="185" t="n"/>
      <c r="K64" s="186">
        <f>IF(J64="","",IFERROR((J64-C64)/C64,0))</f>
        <v/>
      </c>
      <c r="L64" s="184" t="n"/>
    </row>
    <row r="65" ht="22" customHeight="1">
      <c r="A65" s="187" t="n"/>
      <c r="B65" s="187" t="n"/>
      <c r="C65" s="188" t="n"/>
      <c r="D65" s="187" t="n"/>
      <c r="E65" s="187" t="n"/>
      <c r="F65" s="187" t="n"/>
      <c r="G65" s="187" t="n"/>
      <c r="H65" s="187" t="n"/>
      <c r="I65" s="187" t="n"/>
      <c r="J65" s="188" t="n"/>
      <c r="K65" s="186">
        <f>IF(J65="","",IFERROR((J65-C65)/C65,0))</f>
        <v/>
      </c>
      <c r="L65" s="187" t="n"/>
    </row>
    <row r="66" ht="22" customHeight="1">
      <c r="A66" s="184" t="n"/>
      <c r="B66" s="184" t="n"/>
      <c r="C66" s="185" t="n"/>
      <c r="D66" s="184" t="n"/>
      <c r="E66" s="184" t="n"/>
      <c r="F66" s="184" t="n"/>
      <c r="G66" s="184" t="n"/>
      <c r="H66" s="184" t="n"/>
      <c r="I66" s="184" t="n"/>
      <c r="J66" s="185" t="n"/>
      <c r="K66" s="186">
        <f>IF(J66="","",IFERROR((J66-C66)/C66,0))</f>
        <v/>
      </c>
      <c r="L66" s="184" t="n"/>
    </row>
    <row r="67" ht="22" customHeight="1">
      <c r="A67" s="187" t="n"/>
      <c r="B67" s="187" t="n"/>
      <c r="C67" s="188" t="n"/>
      <c r="D67" s="187" t="n"/>
      <c r="E67" s="187" t="n"/>
      <c r="F67" s="187" t="n"/>
      <c r="G67" s="187" t="n"/>
      <c r="H67" s="187" t="n"/>
      <c r="I67" s="187" t="n"/>
      <c r="J67" s="188" t="n"/>
      <c r="K67" s="186">
        <f>IF(J67="","",IFERROR((J67-C67)/C67,0))</f>
        <v/>
      </c>
      <c r="L67" s="187" t="n"/>
    </row>
    <row r="68" ht="22" customHeight="1">
      <c r="A68" s="184" t="n"/>
      <c r="B68" s="184" t="n"/>
      <c r="C68" s="185" t="n"/>
      <c r="D68" s="184" t="n"/>
      <c r="E68" s="184" t="n"/>
      <c r="F68" s="184" t="n"/>
      <c r="G68" s="184" t="n"/>
      <c r="H68" s="184" t="n"/>
      <c r="I68" s="184" t="n"/>
      <c r="J68" s="185" t="n"/>
      <c r="K68" s="186">
        <f>IF(J68="","",IFERROR((J68-C68)/C68,0))</f>
        <v/>
      </c>
      <c r="L68" s="184" t="n"/>
    </row>
    <row r="69" ht="22" customHeight="1">
      <c r="A69" s="187" t="n"/>
      <c r="B69" s="187" t="n"/>
      <c r="C69" s="188" t="n"/>
      <c r="D69" s="187" t="n"/>
      <c r="E69" s="187" t="n"/>
      <c r="F69" s="187" t="n"/>
      <c r="G69" s="187" t="n"/>
      <c r="H69" s="187" t="n"/>
      <c r="I69" s="187" t="n"/>
      <c r="J69" s="188" t="n"/>
      <c r="K69" s="186">
        <f>IF(J69="","",IFERROR((J69-C69)/C69,0))</f>
        <v/>
      </c>
      <c r="L69" s="187" t="n"/>
    </row>
    <row r="70" ht="22" customHeight="1">
      <c r="A70" s="184" t="n"/>
      <c r="B70" s="184" t="n"/>
      <c r="C70" s="185" t="n"/>
      <c r="D70" s="184" t="n"/>
      <c r="E70" s="184" t="n"/>
      <c r="F70" s="184" t="n"/>
      <c r="G70" s="184" t="n"/>
      <c r="H70" s="184" t="n"/>
      <c r="I70" s="184" t="n"/>
      <c r="J70" s="185" t="n"/>
      <c r="K70" s="186">
        <f>IF(J70="","",IFERROR((J70-C70)/C70,0))</f>
        <v/>
      </c>
      <c r="L70" s="184" t="n"/>
    </row>
    <row r="71" ht="22" customHeight="1">
      <c r="A71" s="187" t="n"/>
      <c r="B71" s="187" t="n"/>
      <c r="C71" s="188" t="n"/>
      <c r="D71" s="187" t="n"/>
      <c r="E71" s="187" t="n"/>
      <c r="F71" s="187" t="n"/>
      <c r="G71" s="187" t="n"/>
      <c r="H71" s="187" t="n"/>
      <c r="I71" s="187" t="n"/>
      <c r="J71" s="188" t="n"/>
      <c r="K71" s="186">
        <f>IF(J71="","",IFERROR((J71-C71)/C71,0))</f>
        <v/>
      </c>
      <c r="L71" s="187" t="n"/>
    </row>
    <row r="72" ht="22" customHeight="1">
      <c r="A72" s="184" t="n"/>
      <c r="B72" s="184" t="n"/>
      <c r="C72" s="185" t="n"/>
      <c r="D72" s="184" t="n"/>
      <c r="E72" s="184" t="n"/>
      <c r="F72" s="184" t="n"/>
      <c r="G72" s="184" t="n"/>
      <c r="H72" s="184" t="n"/>
      <c r="I72" s="184" t="n"/>
      <c r="J72" s="185" t="n"/>
      <c r="K72" s="186">
        <f>IF(J72="","",IFERROR((J72-C72)/C72,0))</f>
        <v/>
      </c>
      <c r="L72" s="184" t="n"/>
    </row>
    <row r="73" ht="22" customHeight="1">
      <c r="A73" s="187" t="n"/>
      <c r="B73" s="187" t="n"/>
      <c r="C73" s="188" t="n"/>
      <c r="D73" s="187" t="n"/>
      <c r="E73" s="187" t="n"/>
      <c r="F73" s="187" t="n"/>
      <c r="G73" s="187" t="n"/>
      <c r="H73" s="187" t="n"/>
      <c r="I73" s="187" t="n"/>
      <c r="J73" s="188" t="n"/>
      <c r="K73" s="186">
        <f>IF(J73="","",IFERROR((J73-C73)/C73,0))</f>
        <v/>
      </c>
      <c r="L73" s="187" t="n"/>
    </row>
    <row r="74" ht="22" customHeight="1">
      <c r="A74" s="184" t="n"/>
      <c r="B74" s="184" t="n"/>
      <c r="C74" s="185" t="n"/>
      <c r="D74" s="184" t="n"/>
      <c r="E74" s="184" t="n"/>
      <c r="F74" s="184" t="n"/>
      <c r="G74" s="184" t="n"/>
      <c r="H74" s="184" t="n"/>
      <c r="I74" s="184" t="n"/>
      <c r="J74" s="185" t="n"/>
      <c r="K74" s="186">
        <f>IF(J74="","",IFERROR((J74-C74)/C74,0))</f>
        <v/>
      </c>
      <c r="L74" s="184" t="n"/>
    </row>
    <row r="75" ht="22" customHeight="1">
      <c r="A75" s="187" t="n"/>
      <c r="B75" s="187" t="n"/>
      <c r="C75" s="188" t="n"/>
      <c r="D75" s="187" t="n"/>
      <c r="E75" s="187" t="n"/>
      <c r="F75" s="187" t="n"/>
      <c r="G75" s="187" t="n"/>
      <c r="H75" s="187" t="n"/>
      <c r="I75" s="187" t="n"/>
      <c r="J75" s="188" t="n"/>
      <c r="K75" s="186">
        <f>IF(J75="","",IFERROR((J75-C75)/C75,0))</f>
        <v/>
      </c>
      <c r="L75" s="187" t="n"/>
    </row>
    <row r="76" ht="22" customHeight="1">
      <c r="A76" s="184" t="n"/>
      <c r="B76" s="184" t="n"/>
      <c r="C76" s="185" t="n"/>
      <c r="D76" s="184" t="n"/>
      <c r="E76" s="184" t="n"/>
      <c r="F76" s="184" t="n"/>
      <c r="G76" s="184" t="n"/>
      <c r="H76" s="184" t="n"/>
      <c r="I76" s="184" t="n"/>
      <c r="J76" s="185" t="n"/>
      <c r="K76" s="186">
        <f>IF(J76="","",IFERROR((J76-C76)/C76,0))</f>
        <v/>
      </c>
      <c r="L76" s="184" t="n"/>
    </row>
    <row r="77" ht="22" customHeight="1">
      <c r="A77" s="187" t="n"/>
      <c r="B77" s="187" t="n"/>
      <c r="C77" s="188" t="n"/>
      <c r="D77" s="187" t="n"/>
      <c r="E77" s="187" t="n"/>
      <c r="F77" s="187" t="n"/>
      <c r="G77" s="187" t="n"/>
      <c r="H77" s="187" t="n"/>
      <c r="I77" s="187" t="n"/>
      <c r="J77" s="188" t="n"/>
      <c r="K77" s="186">
        <f>IF(J77="","",IFERROR((J77-C77)/C77,0))</f>
        <v/>
      </c>
      <c r="L77" s="187" t="n"/>
    </row>
    <row r="78" ht="22" customHeight="1">
      <c r="A78" s="184" t="n"/>
      <c r="B78" s="184" t="n"/>
      <c r="C78" s="185" t="n"/>
      <c r="D78" s="184" t="n"/>
      <c r="E78" s="184" t="n"/>
      <c r="F78" s="184" t="n"/>
      <c r="G78" s="184" t="n"/>
      <c r="H78" s="184" t="n"/>
      <c r="I78" s="184" t="n"/>
      <c r="J78" s="185" t="n"/>
      <c r="K78" s="186">
        <f>IF(J78="","",IFERROR((J78-C78)/C78,0))</f>
        <v/>
      </c>
      <c r="L78" s="184" t="n"/>
    </row>
    <row r="79" ht="22" customHeight="1">
      <c r="A79" s="187" t="n"/>
      <c r="B79" s="187" t="n"/>
      <c r="C79" s="188" t="n"/>
      <c r="D79" s="187" t="n"/>
      <c r="E79" s="187" t="n"/>
      <c r="F79" s="187" t="n"/>
      <c r="G79" s="187" t="n"/>
      <c r="H79" s="187" t="n"/>
      <c r="I79" s="187" t="n"/>
      <c r="J79" s="188" t="n"/>
      <c r="K79" s="186">
        <f>IF(J79="","",IFERROR((J79-C79)/C79,0))</f>
        <v/>
      </c>
      <c r="L79" s="187" t="n"/>
    </row>
    <row r="80" ht="22" customHeight="1">
      <c r="A80" s="184" t="n"/>
      <c r="B80" s="184" t="n"/>
      <c r="C80" s="185" t="n"/>
      <c r="D80" s="184" t="n"/>
      <c r="E80" s="184" t="n"/>
      <c r="F80" s="184" t="n"/>
      <c r="G80" s="184" t="n"/>
      <c r="H80" s="184" t="n"/>
      <c r="I80" s="184" t="n"/>
      <c r="J80" s="185" t="n"/>
      <c r="K80" s="186">
        <f>IF(J80="","",IFERROR((J80-C80)/C80,0))</f>
        <v/>
      </c>
      <c r="L80" s="184" t="n"/>
    </row>
    <row r="81" ht="22" customHeight="1">
      <c r="A81" s="187" t="n"/>
      <c r="B81" s="187" t="n"/>
      <c r="C81" s="188" t="n"/>
      <c r="D81" s="187" t="n"/>
      <c r="E81" s="187" t="n"/>
      <c r="F81" s="187" t="n"/>
      <c r="G81" s="187" t="n"/>
      <c r="H81" s="187" t="n"/>
      <c r="I81" s="187" t="n"/>
      <c r="J81" s="188" t="n"/>
      <c r="K81" s="186">
        <f>IF(J81="","",IFERROR((J81-C81)/C81,0))</f>
        <v/>
      </c>
      <c r="L81" s="187" t="n"/>
    </row>
    <row r="82" ht="22" customHeight="1">
      <c r="A82" s="184" t="n"/>
      <c r="B82" s="184" t="n"/>
      <c r="C82" s="185" t="n"/>
      <c r="D82" s="184" t="n"/>
      <c r="E82" s="184" t="n"/>
      <c r="F82" s="184" t="n"/>
      <c r="G82" s="184" t="n"/>
      <c r="H82" s="184" t="n"/>
      <c r="I82" s="184" t="n"/>
      <c r="J82" s="185" t="n"/>
      <c r="K82" s="186">
        <f>IF(J82="","",IFERROR((J82-C82)/C82,0))</f>
        <v/>
      </c>
      <c r="L82" s="184" t="n"/>
    </row>
    <row r="83" ht="22" customHeight="1">
      <c r="A83" s="187" t="n"/>
      <c r="B83" s="187" t="n"/>
      <c r="C83" s="188" t="n"/>
      <c r="D83" s="187" t="n"/>
      <c r="E83" s="187" t="n"/>
      <c r="F83" s="187" t="n"/>
      <c r="G83" s="187" t="n"/>
      <c r="H83" s="187" t="n"/>
      <c r="I83" s="187" t="n"/>
      <c r="J83" s="188" t="n"/>
      <c r="K83" s="186">
        <f>IF(J83="","",IFERROR((J83-C83)/C83,0))</f>
        <v/>
      </c>
      <c r="L83" s="187" t="n"/>
    </row>
    <row r="84" ht="22" customHeight="1">
      <c r="A84" s="184" t="n"/>
      <c r="B84" s="184" t="n"/>
      <c r="C84" s="185" t="n"/>
      <c r="D84" s="184" t="n"/>
      <c r="E84" s="184" t="n"/>
      <c r="F84" s="184" t="n"/>
      <c r="G84" s="184" t="n"/>
      <c r="H84" s="184" t="n"/>
      <c r="I84" s="184" t="n"/>
      <c r="J84" s="185" t="n"/>
      <c r="K84" s="186">
        <f>IF(J84="","",IFERROR((J84-C84)/C84,0))</f>
        <v/>
      </c>
      <c r="L84" s="184" t="n"/>
    </row>
    <row r="85" ht="22" customHeight="1">
      <c r="A85" s="187" t="n"/>
      <c r="B85" s="187" t="n"/>
      <c r="C85" s="188" t="n"/>
      <c r="D85" s="187" t="n"/>
      <c r="E85" s="187" t="n"/>
      <c r="F85" s="187" t="n"/>
      <c r="G85" s="187" t="n"/>
      <c r="H85" s="187" t="n"/>
      <c r="I85" s="187" t="n"/>
      <c r="J85" s="188" t="n"/>
      <c r="K85" s="186">
        <f>IF(J85="","",IFERROR((J85-C85)/C85,0))</f>
        <v/>
      </c>
      <c r="L85" s="187" t="n"/>
    </row>
    <row r="86" ht="22" customHeight="1">
      <c r="A86" s="184" t="n"/>
      <c r="B86" s="184" t="n"/>
      <c r="C86" s="185" t="n"/>
      <c r="D86" s="184" t="n"/>
      <c r="E86" s="184" t="n"/>
      <c r="F86" s="184" t="n"/>
      <c r="G86" s="184" t="n"/>
      <c r="H86" s="184" t="n"/>
      <c r="I86" s="184" t="n"/>
      <c r="J86" s="185" t="n"/>
      <c r="K86" s="186">
        <f>IF(J86="","",IFERROR((J86-C86)/C86,0))</f>
        <v/>
      </c>
      <c r="L86" s="184" t="n"/>
    </row>
    <row r="87" ht="22" customHeight="1">
      <c r="A87" s="187" t="n"/>
      <c r="B87" s="187" t="n"/>
      <c r="C87" s="188" t="n"/>
      <c r="D87" s="187" t="n"/>
      <c r="E87" s="187" t="n"/>
      <c r="F87" s="187" t="n"/>
      <c r="G87" s="187" t="n"/>
      <c r="H87" s="187" t="n"/>
      <c r="I87" s="187" t="n"/>
      <c r="J87" s="188" t="n"/>
      <c r="K87" s="186">
        <f>IF(J87="","",IFERROR((J87-C87)/C87,0))</f>
        <v/>
      </c>
      <c r="L87" s="187" t="n"/>
    </row>
    <row r="88" ht="22" customHeight="1">
      <c r="A88" s="184" t="n"/>
      <c r="B88" s="184" t="n"/>
      <c r="C88" s="185" t="n"/>
      <c r="D88" s="184" t="n"/>
      <c r="E88" s="184" t="n"/>
      <c r="F88" s="184" t="n"/>
      <c r="G88" s="184" t="n"/>
      <c r="H88" s="184" t="n"/>
      <c r="I88" s="184" t="n"/>
      <c r="J88" s="185" t="n"/>
      <c r="K88" s="186">
        <f>IF(J88="","",IFERROR((J88-C88)/C88,0))</f>
        <v/>
      </c>
      <c r="L88" s="184" t="n"/>
    </row>
    <row r="89" ht="22" customHeight="1">
      <c r="A89" s="187" t="n"/>
      <c r="B89" s="187" t="n"/>
      <c r="C89" s="188" t="n"/>
      <c r="D89" s="187" t="n"/>
      <c r="E89" s="187" t="n"/>
      <c r="F89" s="187" t="n"/>
      <c r="G89" s="187" t="n"/>
      <c r="H89" s="187" t="n"/>
      <c r="I89" s="187" t="n"/>
      <c r="J89" s="188" t="n"/>
      <c r="K89" s="186">
        <f>IF(J89="","",IFERROR((J89-C89)/C89,0))</f>
        <v/>
      </c>
      <c r="L89" s="187" t="n"/>
    </row>
    <row r="90" ht="22" customHeight="1">
      <c r="A90" s="184" t="n"/>
      <c r="B90" s="184" t="n"/>
      <c r="C90" s="185" t="n"/>
      <c r="D90" s="184" t="n"/>
      <c r="E90" s="184" t="n"/>
      <c r="F90" s="184" t="n"/>
      <c r="G90" s="184" t="n"/>
      <c r="H90" s="184" t="n"/>
      <c r="I90" s="184" t="n"/>
      <c r="J90" s="185" t="n"/>
      <c r="K90" s="186">
        <f>IF(J90="","",IFERROR((J90-C90)/C90,0))</f>
        <v/>
      </c>
      <c r="L90" s="184" t="n"/>
    </row>
    <row r="91" ht="22" customHeight="1">
      <c r="A91" s="187" t="n"/>
      <c r="B91" s="187" t="n"/>
      <c r="C91" s="188" t="n"/>
      <c r="D91" s="187" t="n"/>
      <c r="E91" s="187" t="n"/>
      <c r="F91" s="187" t="n"/>
      <c r="G91" s="187" t="n"/>
      <c r="H91" s="187" t="n"/>
      <c r="I91" s="187" t="n"/>
      <c r="J91" s="188" t="n"/>
      <c r="K91" s="186">
        <f>IF(J91="","",IFERROR((J91-C91)/C91,0))</f>
        <v/>
      </c>
      <c r="L91" s="187" t="n"/>
    </row>
    <row r="92" ht="22" customHeight="1">
      <c r="A92" s="184" t="n"/>
      <c r="B92" s="184" t="n"/>
      <c r="C92" s="185" t="n"/>
      <c r="D92" s="184" t="n"/>
      <c r="E92" s="184" t="n"/>
      <c r="F92" s="184" t="n"/>
      <c r="G92" s="184" t="n"/>
      <c r="H92" s="184" t="n"/>
      <c r="I92" s="184" t="n"/>
      <c r="J92" s="185" t="n"/>
      <c r="K92" s="186">
        <f>IF(J92="","",IFERROR((J92-C92)/C92,0))</f>
        <v/>
      </c>
      <c r="L92" s="184" t="n"/>
    </row>
    <row r="93" ht="22" customHeight="1">
      <c r="A93" s="187" t="n"/>
      <c r="B93" s="187" t="n"/>
      <c r="C93" s="188" t="n"/>
      <c r="D93" s="187" t="n"/>
      <c r="E93" s="187" t="n"/>
      <c r="F93" s="187" t="n"/>
      <c r="G93" s="187" t="n"/>
      <c r="H93" s="187" t="n"/>
      <c r="I93" s="187" t="n"/>
      <c r="J93" s="188" t="n"/>
      <c r="K93" s="186">
        <f>IF(J93="","",IFERROR((J93-C93)/C93,0))</f>
        <v/>
      </c>
      <c r="L93" s="187" t="n"/>
    </row>
    <row r="94" ht="22" customHeight="1">
      <c r="A94" s="184" t="n"/>
      <c r="B94" s="184" t="n"/>
      <c r="C94" s="185" t="n"/>
      <c r="D94" s="184" t="n"/>
      <c r="E94" s="184" t="n"/>
      <c r="F94" s="184" t="n"/>
      <c r="G94" s="184" t="n"/>
      <c r="H94" s="184" t="n"/>
      <c r="I94" s="184" t="n"/>
      <c r="J94" s="185" t="n"/>
      <c r="K94" s="186">
        <f>IF(J94="","",IFERROR((J94-C94)/C94,0))</f>
        <v/>
      </c>
      <c r="L94" s="184" t="n"/>
    </row>
    <row r="95" ht="22" customHeight="1">
      <c r="A95" s="187" t="n"/>
      <c r="B95" s="187" t="n"/>
      <c r="C95" s="188" t="n"/>
      <c r="D95" s="187" t="n"/>
      <c r="E95" s="187" t="n"/>
      <c r="F95" s="187" t="n"/>
      <c r="G95" s="187" t="n"/>
      <c r="H95" s="187" t="n"/>
      <c r="I95" s="187" t="n"/>
      <c r="J95" s="188" t="n"/>
      <c r="K95" s="186">
        <f>IF(J95="","",IFERROR((J95-C95)/C95,0))</f>
        <v/>
      </c>
      <c r="L95" s="187" t="n"/>
    </row>
    <row r="96" ht="22" customHeight="1">
      <c r="A96" s="184" t="n"/>
      <c r="B96" s="184" t="n"/>
      <c r="C96" s="185" t="n"/>
      <c r="D96" s="184" t="n"/>
      <c r="E96" s="184" t="n"/>
      <c r="F96" s="184" t="n"/>
      <c r="G96" s="184" t="n"/>
      <c r="H96" s="184" t="n"/>
      <c r="I96" s="184" t="n"/>
      <c r="J96" s="185" t="n"/>
      <c r="K96" s="186">
        <f>IF(J96="","",IFERROR((J96-C96)/C96,0))</f>
        <v/>
      </c>
      <c r="L96" s="184" t="n"/>
    </row>
    <row r="97" ht="22" customHeight="1">
      <c r="A97" s="187" t="n"/>
      <c r="B97" s="187" t="n"/>
      <c r="C97" s="188" t="n"/>
      <c r="D97" s="187" t="n"/>
      <c r="E97" s="187" t="n"/>
      <c r="F97" s="187" t="n"/>
      <c r="G97" s="187" t="n"/>
      <c r="H97" s="187" t="n"/>
      <c r="I97" s="187" t="n"/>
      <c r="J97" s="188" t="n"/>
      <c r="K97" s="186">
        <f>IF(J97="","",IFERROR((J97-C97)/C97,0))</f>
        <v/>
      </c>
      <c r="L97" s="187" t="n"/>
    </row>
    <row r="98" ht="22" customHeight="1">
      <c r="A98" s="184" t="n"/>
      <c r="B98" s="184" t="n"/>
      <c r="C98" s="185" t="n"/>
      <c r="D98" s="184" t="n"/>
      <c r="E98" s="184" t="n"/>
      <c r="F98" s="184" t="n"/>
      <c r="G98" s="184" t="n"/>
      <c r="H98" s="184" t="n"/>
      <c r="I98" s="184" t="n"/>
      <c r="J98" s="185" t="n"/>
      <c r="K98" s="186">
        <f>IF(J98="","",IFERROR((J98-C98)/C98,0))</f>
        <v/>
      </c>
      <c r="L98" s="184" t="n"/>
    </row>
    <row r="99" ht="22" customHeight="1">
      <c r="A99" s="187" t="n"/>
      <c r="B99" s="187" t="n"/>
      <c r="C99" s="188" t="n"/>
      <c r="D99" s="187" t="n"/>
      <c r="E99" s="187" t="n"/>
      <c r="F99" s="187" t="n"/>
      <c r="G99" s="187" t="n"/>
      <c r="H99" s="187" t="n"/>
      <c r="I99" s="187" t="n"/>
      <c r="J99" s="188" t="n"/>
      <c r="K99" s="186">
        <f>IF(J99="","",IFERROR((J99-C99)/C99,0))</f>
        <v/>
      </c>
      <c r="L99" s="187" t="n"/>
    </row>
    <row r="100" ht="22" customHeight="1">
      <c r="A100" s="184" t="n"/>
      <c r="B100" s="184" t="n"/>
      <c r="C100" s="185" t="n"/>
      <c r="D100" s="184" t="n"/>
      <c r="E100" s="184" t="n"/>
      <c r="F100" s="184" t="n"/>
      <c r="G100" s="184" t="n"/>
      <c r="H100" s="184" t="n"/>
      <c r="I100" s="184" t="n"/>
      <c r="J100" s="185" t="n"/>
      <c r="K100" s="186">
        <f>IF(J100="","",IFERROR((J100-C100)/C100,0))</f>
        <v/>
      </c>
      <c r="L100" s="184" t="n"/>
    </row>
    <row r="101" ht="22" customHeight="1">
      <c r="A101" s="187" t="n"/>
      <c r="B101" s="187" t="n"/>
      <c r="C101" s="188" t="n"/>
      <c r="D101" s="187" t="n"/>
      <c r="E101" s="187" t="n"/>
      <c r="F101" s="187" t="n"/>
      <c r="G101" s="187" t="n"/>
      <c r="H101" s="187" t="n"/>
      <c r="I101" s="187" t="n"/>
      <c r="J101" s="188" t="n"/>
      <c r="K101" s="186">
        <f>IF(J101="","",IFERROR((J101-C101)/C101,0))</f>
        <v/>
      </c>
      <c r="L101" s="187" t="n"/>
    </row>
    <row r="102" ht="22" customHeight="1">
      <c r="A102" s="184" t="n"/>
      <c r="B102" s="184" t="n"/>
      <c r="C102" s="185" t="n"/>
      <c r="D102" s="184" t="n"/>
      <c r="E102" s="184" t="n"/>
      <c r="F102" s="184" t="n"/>
      <c r="G102" s="184" t="n"/>
      <c r="H102" s="184" t="n"/>
      <c r="I102" s="184" t="n"/>
      <c r="J102" s="185" t="n"/>
      <c r="K102" s="186">
        <f>IF(J102="","",IFERROR((J102-C102)/C102,0))</f>
        <v/>
      </c>
      <c r="L102" s="184" t="n"/>
    </row>
    <row r="103" ht="22" customHeight="1">
      <c r="A103" s="187" t="n"/>
      <c r="B103" s="187" t="n"/>
      <c r="C103" s="188" t="n"/>
      <c r="D103" s="187" t="n"/>
      <c r="E103" s="187" t="n"/>
      <c r="F103" s="187" t="n"/>
      <c r="G103" s="187" t="n"/>
      <c r="H103" s="187" t="n"/>
      <c r="I103" s="187" t="n"/>
      <c r="J103" s="188" t="n"/>
      <c r="K103" s="186">
        <f>IF(J103="","",IFERROR((J103-C103)/C103,0))</f>
        <v/>
      </c>
      <c r="L103" s="187" t="n"/>
    </row>
    <row r="104" ht="22" customHeight="1">
      <c r="A104" s="184" t="n"/>
      <c r="B104" s="184" t="n"/>
      <c r="C104" s="185" t="n"/>
      <c r="D104" s="184" t="n"/>
      <c r="E104" s="184" t="n"/>
      <c r="F104" s="184" t="n"/>
      <c r="G104" s="184" t="n"/>
      <c r="H104" s="184" t="n"/>
      <c r="I104" s="184" t="n"/>
      <c r="J104" s="185" t="n"/>
      <c r="K104" s="186">
        <f>IF(J104="","",IFERROR((J104-C104)/C104,0))</f>
        <v/>
      </c>
      <c r="L104" s="184" t="n"/>
    </row>
    <row r="105" ht="22" customHeight="1">
      <c r="A105" s="187" t="n"/>
      <c r="B105" s="187" t="n"/>
      <c r="C105" s="188" t="n"/>
      <c r="D105" s="187" t="n"/>
      <c r="E105" s="187" t="n"/>
      <c r="F105" s="187" t="n"/>
      <c r="G105" s="187" t="n"/>
      <c r="H105" s="187" t="n"/>
      <c r="I105" s="187" t="n"/>
      <c r="J105" s="188" t="n"/>
      <c r="K105" s="186">
        <f>IF(J105="","",IFERROR((J105-C105)/C105,0))</f>
        <v/>
      </c>
      <c r="L105" s="187" t="n"/>
    </row>
    <row r="106" ht="22" customHeight="1">
      <c r="A106" s="184" t="n"/>
      <c r="B106" s="184" t="n"/>
      <c r="C106" s="185" t="n"/>
      <c r="D106" s="184" t="n"/>
      <c r="E106" s="184" t="n"/>
      <c r="F106" s="184" t="n"/>
      <c r="G106" s="184" t="n"/>
      <c r="H106" s="184" t="n"/>
      <c r="I106" s="184" t="n"/>
      <c r="J106" s="185" t="n"/>
      <c r="K106" s="186">
        <f>IF(J106="","",IFERROR((J106-C106)/C106,0))</f>
        <v/>
      </c>
      <c r="L106" s="184" t="n"/>
    </row>
    <row r="107" ht="22" customHeight="1">
      <c r="A107" s="187" t="n"/>
      <c r="B107" s="187" t="n"/>
      <c r="C107" s="188" t="n"/>
      <c r="D107" s="187" t="n"/>
      <c r="E107" s="187" t="n"/>
      <c r="F107" s="187" t="n"/>
      <c r="G107" s="187" t="n"/>
      <c r="H107" s="187" t="n"/>
      <c r="I107" s="187" t="n"/>
      <c r="J107" s="188" t="n"/>
      <c r="K107" s="186">
        <f>IF(J107="","",IFERROR((J107-C107)/C107,0))</f>
        <v/>
      </c>
      <c r="L107" s="187" t="n"/>
    </row>
    <row r="108" ht="22" customHeight="1">
      <c r="A108" s="184" t="n"/>
      <c r="B108" s="184" t="n"/>
      <c r="C108" s="185" t="n"/>
      <c r="D108" s="184" t="n"/>
      <c r="E108" s="184" t="n"/>
      <c r="F108" s="184" t="n"/>
      <c r="G108" s="184" t="n"/>
      <c r="H108" s="184" t="n"/>
      <c r="I108" s="184" t="n"/>
      <c r="J108" s="185" t="n"/>
      <c r="K108" s="186">
        <f>IF(J108="","",IFERROR((J108-C108)/C108,0))</f>
        <v/>
      </c>
      <c r="L108" s="184" t="n"/>
    </row>
    <row r="109" ht="22" customHeight="1">
      <c r="A109" s="187" t="n"/>
      <c r="B109" s="187" t="n"/>
      <c r="C109" s="188" t="n"/>
      <c r="D109" s="187" t="n"/>
      <c r="E109" s="187" t="n"/>
      <c r="F109" s="187" t="n"/>
      <c r="G109" s="187" t="n"/>
      <c r="H109" s="187" t="n"/>
      <c r="I109" s="187" t="n"/>
      <c r="J109" s="188" t="n"/>
      <c r="K109" s="186">
        <f>IF(J109="","",IFERROR((J109-C109)/C109,0))</f>
        <v/>
      </c>
      <c r="L109" s="187" t="n"/>
    </row>
    <row r="110" ht="22" customHeight="1">
      <c r="A110" s="184" t="n"/>
      <c r="B110" s="184" t="n"/>
      <c r="C110" s="185" t="n"/>
      <c r="D110" s="184" t="n"/>
      <c r="E110" s="184" t="n"/>
      <c r="F110" s="184" t="n"/>
      <c r="G110" s="184" t="n"/>
      <c r="H110" s="184" t="n"/>
      <c r="I110" s="184" t="n"/>
      <c r="J110" s="185" t="n"/>
      <c r="K110" s="186">
        <f>IF(J110="","",IFERROR((J110-C110)/C110,0))</f>
        <v/>
      </c>
      <c r="L110" s="184" t="n"/>
    </row>
    <row r="111" ht="22" customHeight="1">
      <c r="A111" s="187" t="n"/>
      <c r="B111" s="187" t="n"/>
      <c r="C111" s="188" t="n"/>
      <c r="D111" s="187" t="n"/>
      <c r="E111" s="187" t="n"/>
      <c r="F111" s="187" t="n"/>
      <c r="G111" s="187" t="n"/>
      <c r="H111" s="187" t="n"/>
      <c r="I111" s="187" t="n"/>
      <c r="J111" s="188" t="n"/>
      <c r="K111" s="186">
        <f>IF(J111="","",IFERROR((J111-C111)/C111,0))</f>
        <v/>
      </c>
      <c r="L111" s="187" t="n"/>
    </row>
    <row r="112">
      <c r="C112" s="99" t="n"/>
      <c r="J112" s="99" t="n"/>
      <c r="K112" s="189">
        <f>IF(J112="","",IFERROR((J112-C112)/C112,0))</f>
        <v/>
      </c>
    </row>
    <row r="113">
      <c r="C113" s="99" t="n"/>
      <c r="J113" s="99" t="n"/>
      <c r="K113" s="189">
        <f>IF(J113="","",IFERROR((J113-C113)/C113,0))</f>
        <v/>
      </c>
    </row>
    <row r="114" ht="12" customHeight="1">
      <c r="C114" s="99" t="n"/>
      <c r="J114" s="99" t="n"/>
      <c r="K114" s="189">
        <f>IF(J114="","",IFERROR((J114-C114)/C114,0))</f>
        <v/>
      </c>
    </row>
    <row r="115" ht="24" customHeight="1">
      <c r="A115" s="190" t="inlineStr">
        <is>
          <t>📊  VENDOR PERFORMANCE SUMMARY — Auto-calculated from lead log above</t>
        </is>
      </c>
    </row>
    <row r="116" ht="26" customHeight="1">
      <c r="A116" s="220" t="inlineStr">
        <is>
          <t>Vendor / Source</t>
        </is>
      </c>
      <c r="B116" s="220" t="inlineStr">
        <is>
          <t>Leads Bought</t>
        </is>
      </c>
      <c r="C116" s="192" t="inlineStr">
        <is>
          <t>Leads Sold</t>
        </is>
      </c>
      <c r="D116" s="220" t="inlineStr">
        <is>
          <t>Close Rate</t>
        </is>
      </c>
      <c r="E116" s="220" t="inlineStr">
        <is>
          <t>Total Spend</t>
        </is>
      </c>
      <c r="F116" s="220" t="inlineStr">
        <is>
          <t>Total Revenue</t>
        </is>
      </c>
      <c r="G116" s="220" t="inlineStr">
        <is>
          <t>ROI</t>
        </is>
      </c>
      <c r="H116" s="220" t="inlineStr">
        <is>
          <t>Avg CPS</t>
        </is>
      </c>
      <c r="J116" s="99" t="n"/>
      <c r="K116" s="189">
        <f>IF(J116="","",IFERROR((J116-C116)/C116,0))</f>
        <v/>
      </c>
    </row>
    <row r="117" ht="22" customHeight="1">
      <c r="A117" s="101" t="inlineStr">
        <is>
          <t>Facebook Ads</t>
        </is>
      </c>
      <c r="B117" s="88">
        <f>COUNTIF($E$4:$E$113,A117)</f>
        <v/>
      </c>
      <c r="C117" s="193">
        <f>COUNTIFS($E$4:$E$113,A117,$H$4:$H$113,"Sold")</f>
        <v/>
      </c>
      <c r="D117" s="194">
        <f>IFERROR(C117/B117,0)</f>
        <v/>
      </c>
      <c r="E117" s="193">
        <f>SUMIF($E$4:$E$113,A117,$C$4:$C$113)</f>
        <v/>
      </c>
      <c r="F117" s="193">
        <f>SUMIFS($J$4:$J$113,$E$4:$E$113,A117,$H$4:$H$113,"Sold")</f>
        <v/>
      </c>
      <c r="G117" s="194">
        <f>IFERROR((F117-E117)/E117,0)</f>
        <v/>
      </c>
      <c r="H117" s="193">
        <f>IFERROR(E117/C117,0)</f>
        <v/>
      </c>
      <c r="J117" s="99" t="n"/>
      <c r="K117" s="189">
        <f>IF(J117="","",IFERROR((J117-C117)/C117,0))</f>
        <v/>
      </c>
    </row>
    <row r="118" ht="22" customHeight="1">
      <c r="A118" s="105" t="inlineStr">
        <is>
          <t>Google Ads</t>
        </is>
      </c>
      <c r="B118" s="86">
        <f>COUNTIF($E$4:$E$113,A118)</f>
        <v/>
      </c>
      <c r="C118" s="195">
        <f>COUNTIFS($E$4:$E$113,A118,$H$4:$H$113,"Sold")</f>
        <v/>
      </c>
      <c r="D118" s="196">
        <f>IFERROR(C118/B118,0)</f>
        <v/>
      </c>
      <c r="E118" s="195">
        <f>SUMIF($E$4:$E$113,A118,$C$4:$C$113)</f>
        <v/>
      </c>
      <c r="F118" s="195">
        <f>SUMIFS($J$4:$J$113,$E$4:$E$113,A118,$H$4:$H$113,"Sold")</f>
        <v/>
      </c>
      <c r="G118" s="196">
        <f>IFERROR((F118-E118)/E118,0)</f>
        <v/>
      </c>
      <c r="H118" s="195">
        <f>IFERROR(E118/C118,0)</f>
        <v/>
      </c>
      <c r="J118" s="99" t="n"/>
      <c r="K118" s="189">
        <f>IF(J118="","",IFERROR((J118-C118)/C118,0))</f>
        <v/>
      </c>
    </row>
    <row r="119" ht="22" customHeight="1">
      <c r="A119" s="101" t="inlineStr">
        <is>
          <t>Direct Mail</t>
        </is>
      </c>
      <c r="B119" s="88">
        <f>COUNTIF($E$4:$E$113,A119)</f>
        <v/>
      </c>
      <c r="C119" s="193">
        <f>COUNTIFS($E$4:$E$113,A119,$H$4:$H$113,"Sold")</f>
        <v/>
      </c>
      <c r="D119" s="194">
        <f>IFERROR(C119/B119,0)</f>
        <v/>
      </c>
      <c r="E119" s="193">
        <f>SUMIF($E$4:$E$113,A119,$C$4:$C$113)</f>
        <v/>
      </c>
      <c r="F119" s="193">
        <f>SUMIFS($J$4:$J$113,$E$4:$E$113,A119,$H$4:$H$113,"Sold")</f>
        <v/>
      </c>
      <c r="G119" s="194">
        <f>IFERROR((F119-E119)/E119,0)</f>
        <v/>
      </c>
      <c r="H119" s="193">
        <f>IFERROR(E119/C119,0)</f>
        <v/>
      </c>
      <c r="J119" s="99" t="n"/>
      <c r="K119" s="189">
        <f>IF(J119="","",IFERROR((J119-C119)/C119,0))</f>
        <v/>
      </c>
    </row>
    <row r="120" ht="22" customHeight="1">
      <c r="A120" s="105" t="inlineStr">
        <is>
          <t>Aged Internet</t>
        </is>
      </c>
      <c r="B120" s="86">
        <f>COUNTIF($E$4:$E$113,A120)</f>
        <v/>
      </c>
      <c r="C120" s="195">
        <f>COUNTIFS($E$4:$E$113,A120,$H$4:$H$113,"Sold")</f>
        <v/>
      </c>
      <c r="D120" s="196">
        <f>IFERROR(C120/B120,0)</f>
        <v/>
      </c>
      <c r="E120" s="195">
        <f>SUMIF($E$4:$E$113,A120,$C$4:$C$113)</f>
        <v/>
      </c>
      <c r="F120" s="195">
        <f>SUMIFS($J$4:$J$113,$E$4:$E$113,A120,$H$4:$H$113,"Sold")</f>
        <v/>
      </c>
      <c r="G120" s="196">
        <f>IFERROR((F120-E120)/E120,0)</f>
        <v/>
      </c>
      <c r="H120" s="195">
        <f>IFERROR(E120/C120,0)</f>
        <v/>
      </c>
      <c r="J120" s="99" t="n"/>
      <c r="K120" s="189">
        <f>IF(J120="","",IFERROR((J120-C120)/C120,0))</f>
        <v/>
      </c>
    </row>
    <row r="121" ht="22" customHeight="1">
      <c r="A121" s="101" t="inlineStr">
        <is>
          <t>Real-Time Internet</t>
        </is>
      </c>
      <c r="B121" s="88">
        <f>COUNTIF($E$4:$E$113,A121)</f>
        <v/>
      </c>
      <c r="C121" s="193">
        <f>COUNTIFS($E$4:$E$113,A121,$H$4:$H$113,"Sold")</f>
        <v/>
      </c>
      <c r="D121" s="194">
        <f>IFERROR(C121/B121,0)</f>
        <v/>
      </c>
      <c r="E121" s="193">
        <f>SUMIF($E$4:$E$113,A121,$C$4:$C$113)</f>
        <v/>
      </c>
      <c r="F121" s="193">
        <f>SUMIFS($J$4:$J$113,$E$4:$E$113,A121,$H$4:$H$113,"Sold")</f>
        <v/>
      </c>
      <c r="G121" s="194">
        <f>IFERROR((F121-E121)/E121,0)</f>
        <v/>
      </c>
      <c r="H121" s="193">
        <f>IFERROR(E121/C121,0)</f>
        <v/>
      </c>
      <c r="J121" s="99" t="n"/>
      <c r="K121" s="189">
        <f>IF(J121="","",IFERROR((J121-C121)/C121,0))</f>
        <v/>
      </c>
    </row>
    <row r="122" ht="22" customHeight="1">
      <c r="A122" s="105" t="inlineStr">
        <is>
          <t>TV/Radio</t>
        </is>
      </c>
      <c r="B122" s="86">
        <f>COUNTIF($E$4:$E$113,A122)</f>
        <v/>
      </c>
      <c r="C122" s="195">
        <f>COUNTIFS($E$4:$E$113,A122,$H$4:$H$113,"Sold")</f>
        <v/>
      </c>
      <c r="D122" s="196">
        <f>IFERROR(C122/B122,0)</f>
        <v/>
      </c>
      <c r="E122" s="195">
        <f>SUMIF($E$4:$E$113,A122,$C$4:$C$113)</f>
        <v/>
      </c>
      <c r="F122" s="195">
        <f>SUMIFS($J$4:$J$113,$E$4:$E$113,A122,$H$4:$H$113,"Sold")</f>
        <v/>
      </c>
      <c r="G122" s="196">
        <f>IFERROR((F122-E122)/E122,0)</f>
        <v/>
      </c>
      <c r="H122" s="195">
        <f>IFERROR(E122/C122,0)</f>
        <v/>
      </c>
      <c r="J122" s="99" t="n"/>
      <c r="K122" s="189">
        <f>IF(J122="","",IFERROR((J122-C122)/C122,0))</f>
        <v/>
      </c>
    </row>
    <row r="123" ht="22" customHeight="1">
      <c r="A123" s="101" t="inlineStr">
        <is>
          <t>Seminar</t>
        </is>
      </c>
      <c r="B123" s="88">
        <f>COUNTIF($E$4:$E$113,A123)</f>
        <v/>
      </c>
      <c r="C123" s="193">
        <f>COUNTIFS($E$4:$E$113,A123,$H$4:$H$113,"Sold")</f>
        <v/>
      </c>
      <c r="D123" s="194">
        <f>IFERROR(C123/B123,0)</f>
        <v/>
      </c>
      <c r="E123" s="193">
        <f>SUMIF($E$4:$E$113,A123,$C$4:$C$113)</f>
        <v/>
      </c>
      <c r="F123" s="193">
        <f>SUMIFS($J$4:$J$113,$E$4:$E$113,A123,$H$4:$H$113,"Sold")</f>
        <v/>
      </c>
      <c r="G123" s="194">
        <f>IFERROR((F123-E123)/E123,0)</f>
        <v/>
      </c>
      <c r="H123" s="193">
        <f>IFERROR(E123/C123,0)</f>
        <v/>
      </c>
      <c r="J123" s="99" t="n"/>
      <c r="K123" s="189">
        <f>IF(J123="","",IFERROR((J123-C123)/C123,0))</f>
        <v/>
      </c>
    </row>
    <row r="124" ht="22" customHeight="1">
      <c r="A124" s="105" t="inlineStr">
        <is>
          <t>Referral</t>
        </is>
      </c>
      <c r="B124" s="86">
        <f>COUNTIF($E$4:$E$113,A124)</f>
        <v/>
      </c>
      <c r="C124" s="195">
        <f>COUNTIFS($E$4:$E$113,A124,$H$4:$H$113,"Sold")</f>
        <v/>
      </c>
      <c r="D124" s="196">
        <f>IFERROR(C124/B124,0)</f>
        <v/>
      </c>
      <c r="E124" s="195">
        <f>SUMIF($E$4:$E$113,A124,$C$4:$C$113)</f>
        <v/>
      </c>
      <c r="F124" s="195">
        <f>SUMIFS($J$4:$J$113,$E$4:$E$113,A124,$H$4:$H$113,"Sold")</f>
        <v/>
      </c>
      <c r="G124" s="196">
        <f>IFERROR((F124-E124)/E124,0)</f>
        <v/>
      </c>
      <c r="H124" s="195">
        <f>IFERROR(E124/C124,0)</f>
        <v/>
      </c>
      <c r="J124" s="99" t="n"/>
      <c r="K124" s="189">
        <f>IF(J124="","",IFERROR((J124-C124)/C124,0))</f>
        <v/>
      </c>
    </row>
    <row r="125" ht="22" customHeight="1">
      <c r="A125" s="101" t="inlineStr">
        <is>
          <t>T65 List</t>
        </is>
      </c>
      <c r="B125" s="88">
        <f>COUNTIF($E$4:$E$113,A125)</f>
        <v/>
      </c>
      <c r="C125" s="193">
        <f>COUNTIFS($E$4:$E$113,A125,$H$4:$H$113,"Sold")</f>
        <v/>
      </c>
      <c r="D125" s="194">
        <f>IFERROR(C125/B125,0)</f>
        <v/>
      </c>
      <c r="E125" s="193">
        <f>SUMIF($E$4:$E$113,A125,$C$4:$C$113)</f>
        <v/>
      </c>
      <c r="F125" s="193">
        <f>SUMIFS($J$4:$J$113,$E$4:$E$113,A125,$H$4:$H$113,"Sold")</f>
        <v/>
      </c>
      <c r="G125" s="194">
        <f>IFERROR((F125-E125)/E125,0)</f>
        <v/>
      </c>
      <c r="H125" s="193">
        <f>IFERROR(E125/C125,0)</f>
        <v/>
      </c>
      <c r="J125" s="99" t="n"/>
      <c r="K125" s="189">
        <f>IF(J125="","",IFERROR((J125-C125)/C125,0))</f>
        <v/>
      </c>
    </row>
    <row r="126" ht="22" customHeight="1">
      <c r="A126" s="105" t="inlineStr">
        <is>
          <t>Cold Call</t>
        </is>
      </c>
      <c r="B126" s="86">
        <f>COUNTIF($E$4:$E$113,A126)</f>
        <v/>
      </c>
      <c r="C126" s="195">
        <f>COUNTIFS($E$4:$E$113,A126,$H$4:$H$113,"Sold")</f>
        <v/>
      </c>
      <c r="D126" s="196">
        <f>IFERROR(C126/B126,0)</f>
        <v/>
      </c>
      <c r="E126" s="195">
        <f>SUMIF($E$4:$E$113,A126,$C$4:$C$113)</f>
        <v/>
      </c>
      <c r="F126" s="195">
        <f>SUMIFS($J$4:$J$113,$E$4:$E$113,A126,$H$4:$H$113,"Sold")</f>
        <v/>
      </c>
      <c r="G126" s="196">
        <f>IFERROR((F126-E126)/E126,0)</f>
        <v/>
      </c>
      <c r="H126" s="195">
        <f>IFERROR(E126/C126,0)</f>
        <v/>
      </c>
      <c r="J126" s="99" t="n"/>
      <c r="K126" s="189">
        <f>IF(J126="","",IFERROR((J126-C126)/C126,0))</f>
        <v/>
      </c>
    </row>
    <row r="127" ht="22" customHeight="1">
      <c r="A127" s="101" t="inlineStr">
        <is>
          <t>Other</t>
        </is>
      </c>
      <c r="B127" s="88">
        <f>COUNTIF($E$4:$E$113,A127)</f>
        <v/>
      </c>
      <c r="C127" s="193">
        <f>COUNTIFS($E$4:$E$113,A127,$H$4:$H$113,"Sold")</f>
        <v/>
      </c>
      <c r="D127" s="194">
        <f>IFERROR(C127/B127,0)</f>
        <v/>
      </c>
      <c r="E127" s="193">
        <f>SUMIF($E$4:$E$113,A127,$C$4:$C$113)</f>
        <v/>
      </c>
      <c r="F127" s="193">
        <f>SUMIFS($J$4:$J$113,$E$4:$E$113,A127,$H$4:$H$113,"Sold")</f>
        <v/>
      </c>
      <c r="G127" s="194">
        <f>IFERROR((F127-E127)/E127,0)</f>
        <v/>
      </c>
      <c r="H127" s="193">
        <f>IFERROR(E127/C127,0)</f>
        <v/>
      </c>
      <c r="J127" s="99" t="n"/>
      <c r="K127" s="189">
        <f>IF(J127="","",IFERROR((J127-C127)/C127,0))</f>
        <v/>
      </c>
    </row>
    <row r="128">
      <c r="C128" s="99" t="n"/>
      <c r="J128" s="99" t="n"/>
      <c r="K128" s="189">
        <f>IF(J128="","",IFERROR((J128-C128)/C128,0))</f>
        <v/>
      </c>
    </row>
    <row r="129">
      <c r="C129" s="99" t="n"/>
      <c r="J129" s="99" t="n"/>
      <c r="K129" s="189">
        <f>IF(J129="","",IFERROR((J129-C129)/C129,0))</f>
        <v/>
      </c>
    </row>
    <row r="130">
      <c r="C130" s="99" t="n"/>
      <c r="J130" s="99" t="n"/>
      <c r="K130" s="189">
        <f>IF(J130="","",IFERROR((J130-C130)/C130,0))</f>
        <v/>
      </c>
    </row>
    <row r="131" ht="12" customHeight="1">
      <c r="C131" s="99" t="n"/>
      <c r="J131" s="99" t="n"/>
      <c r="K131" s="189">
        <f>IF(J131="","",IFERROR((J131-C131)/C131,0))</f>
        <v/>
      </c>
    </row>
    <row r="132" ht="26" customHeight="1">
      <c r="A132" s="197" t="inlineStr">
        <is>
          <t>🎯  T65 PIPELINE TRACKER — Turning-65 prospects are your best Medicare leads</t>
        </is>
      </c>
    </row>
    <row r="133" ht="22" customHeight="1">
      <c r="A133" s="198" t="inlineStr">
        <is>
          <t>💡  T65 strategy: Contact prospects 3-6 months before their birthday month. IEP opens 3 months before — they can enroll immediately. Best window: contact when IEP opens.</t>
        </is>
      </c>
    </row>
    <row r="134" ht="26" customHeight="1">
      <c r="A134" s="199" t="inlineStr">
        <is>
          <t>Prospect ID</t>
        </is>
      </c>
      <c r="B134" s="199" t="inlineStr">
        <is>
          <t>First Name</t>
        </is>
      </c>
      <c r="C134" s="200" t="inlineStr">
        <is>
          <t>Last Name</t>
        </is>
      </c>
      <c r="D134" s="199" t="inlineStr">
        <is>
          <t>Date of Birth</t>
        </is>
      </c>
      <c r="E134" s="199" t="inlineStr">
        <is>
          <t>Turn-65 Month</t>
        </is>
      </c>
      <c r="F134" s="199" t="inlineStr">
        <is>
          <t>IEP Opens</t>
        </is>
      </c>
      <c r="G134" s="199" t="inlineStr">
        <is>
          <t>IEP Closes</t>
        </is>
      </c>
      <c r="H134" s="199" t="inlineStr">
        <is>
          <t>Days Until IEP</t>
        </is>
      </c>
      <c r="I134" s="199" t="inlineStr">
        <is>
          <t>Stage</t>
        </is>
      </c>
      <c r="J134" s="200" t="inlineStr">
        <is>
          <t>Last Contact</t>
        </is>
      </c>
      <c r="K134" s="201" t="inlineStr">
        <is>
          <t>Next Follow-Up</t>
        </is>
      </c>
      <c r="L134" s="199" t="inlineStr">
        <is>
          <t>Plan Interest</t>
        </is>
      </c>
      <c r="M134" s="199" t="inlineStr">
        <is>
          <t>Carrier</t>
        </is>
      </c>
      <c r="N134" s="199" t="inlineStr">
        <is>
          <t>Enrolled?</t>
        </is>
      </c>
      <c r="O134" s="199" t="inlineStr">
        <is>
          <t>Source</t>
        </is>
      </c>
      <c r="P134" s="199" t="inlineStr">
        <is>
          <t>Notes</t>
        </is>
      </c>
    </row>
    <row r="135" ht="22" customHeight="1">
      <c r="A135" s="187" t="n"/>
      <c r="B135" s="187" t="n"/>
      <c r="C135" s="188" t="n"/>
      <c r="D135" s="187" t="n"/>
      <c r="E135" s="202">
        <f>IF(D135="","",TEXT(DATE(YEAR(D135)+65,MONTH(D135),1),"MMM YYYY"))</f>
        <v/>
      </c>
      <c r="F135" s="203">
        <f>IF(D135="","",DATE(YEAR(D135)+65,MONTH(D135)-3,1))</f>
        <v/>
      </c>
      <c r="G135" s="203">
        <f>IF(D135="","",DATE(YEAR(D135)+65,MONTH(D135)+4,0))</f>
        <v/>
      </c>
      <c r="H135" s="202">
        <f>IF(F135="","",MAX(0,F135-TODAY()))</f>
        <v/>
      </c>
      <c r="I135" s="187" t="n"/>
      <c r="J135" s="188" t="n"/>
      <c r="K135" s="186">
        <f>IF(J135="","",IFERROR((J135-C135)/C135,0))</f>
        <v/>
      </c>
      <c r="L135" s="187" t="n"/>
      <c r="M135" s="187" t="n"/>
      <c r="N135" s="187" t="n"/>
      <c r="O135" s="187" t="n"/>
      <c r="P135" s="187" t="n"/>
    </row>
    <row r="136" ht="22" customHeight="1">
      <c r="A136" s="184" t="n"/>
      <c r="B136" s="184" t="n"/>
      <c r="C136" s="185" t="n"/>
      <c r="D136" s="184" t="n"/>
      <c r="E136" s="202">
        <f>IF(D136="","",TEXT(DATE(YEAR(D136)+65,MONTH(D136),1),"MMM YYYY"))</f>
        <v/>
      </c>
      <c r="F136" s="203">
        <f>IF(D136="","",DATE(YEAR(D136)+65,MONTH(D136)-3,1))</f>
        <v/>
      </c>
      <c r="G136" s="203">
        <f>IF(D136="","",DATE(YEAR(D136)+65,MONTH(D136)+4,0))</f>
        <v/>
      </c>
      <c r="H136" s="202">
        <f>IF(F136="","",MAX(0,F136-TODAY()))</f>
        <v/>
      </c>
      <c r="I136" s="184" t="n"/>
      <c r="J136" s="185" t="n"/>
      <c r="K136" s="186">
        <f>IF(J136="","",IFERROR((J136-C136)/C136,0))</f>
        <v/>
      </c>
      <c r="L136" s="184" t="n"/>
      <c r="M136" s="184" t="n"/>
      <c r="N136" s="184" t="n"/>
      <c r="O136" s="184" t="n"/>
      <c r="P136" s="184" t="n"/>
    </row>
    <row r="137" ht="22" customHeight="1">
      <c r="A137" s="187" t="n"/>
      <c r="B137" s="187" t="n"/>
      <c r="C137" s="188" t="n"/>
      <c r="D137" s="187" t="n"/>
      <c r="E137" s="202">
        <f>IF(D137="","",TEXT(DATE(YEAR(D137)+65,MONTH(D137),1),"MMM YYYY"))</f>
        <v/>
      </c>
      <c r="F137" s="203">
        <f>IF(D137="","",DATE(YEAR(D137)+65,MONTH(D137)-3,1))</f>
        <v/>
      </c>
      <c r="G137" s="203">
        <f>IF(D137="","",DATE(YEAR(D137)+65,MONTH(D137)+4,0))</f>
        <v/>
      </c>
      <c r="H137" s="202">
        <f>IF(F137="","",MAX(0,F137-TODAY()))</f>
        <v/>
      </c>
      <c r="I137" s="187" t="n"/>
      <c r="J137" s="188" t="n"/>
      <c r="K137" s="186">
        <f>IF(J137="","",IFERROR((J137-C137)/C137,0))</f>
        <v/>
      </c>
      <c r="L137" s="187" t="n"/>
      <c r="M137" s="187" t="n"/>
      <c r="N137" s="187" t="n"/>
      <c r="O137" s="187" t="n"/>
      <c r="P137" s="187" t="n"/>
    </row>
    <row r="138" ht="22" customHeight="1">
      <c r="A138" s="184" t="n"/>
      <c r="B138" s="184" t="n"/>
      <c r="C138" s="185" t="n"/>
      <c r="D138" s="184" t="n"/>
      <c r="E138" s="202">
        <f>IF(D138="","",TEXT(DATE(YEAR(D138)+65,MONTH(D138),1),"MMM YYYY"))</f>
        <v/>
      </c>
      <c r="F138" s="203">
        <f>IF(D138="","",DATE(YEAR(D138)+65,MONTH(D138)-3,1))</f>
        <v/>
      </c>
      <c r="G138" s="203">
        <f>IF(D138="","",DATE(YEAR(D138)+65,MONTH(D138)+4,0))</f>
        <v/>
      </c>
      <c r="H138" s="202">
        <f>IF(F138="","",MAX(0,F138-TODAY()))</f>
        <v/>
      </c>
      <c r="I138" s="184" t="n"/>
      <c r="J138" s="185" t="n"/>
      <c r="K138" s="186">
        <f>IF(J138="","",IFERROR((J138-C138)/C138,0))</f>
        <v/>
      </c>
      <c r="L138" s="184" t="n"/>
      <c r="M138" s="184" t="n"/>
      <c r="N138" s="184" t="n"/>
      <c r="O138" s="184" t="n"/>
      <c r="P138" s="184" t="n"/>
    </row>
    <row r="139" ht="22" customHeight="1">
      <c r="A139" s="187" t="n"/>
      <c r="B139" s="187" t="n"/>
      <c r="C139" s="188" t="n"/>
      <c r="D139" s="187" t="n"/>
      <c r="E139" s="202">
        <f>IF(D139="","",TEXT(DATE(YEAR(D139)+65,MONTH(D139),1),"MMM YYYY"))</f>
        <v/>
      </c>
      <c r="F139" s="203">
        <f>IF(D139="","",DATE(YEAR(D139)+65,MONTH(D139)-3,1))</f>
        <v/>
      </c>
      <c r="G139" s="203">
        <f>IF(D139="","",DATE(YEAR(D139)+65,MONTH(D139)+4,0))</f>
        <v/>
      </c>
      <c r="H139" s="202">
        <f>IF(F139="","",MAX(0,F139-TODAY()))</f>
        <v/>
      </c>
      <c r="I139" s="187" t="n"/>
      <c r="J139" s="188" t="n"/>
      <c r="K139" s="186">
        <f>IF(J139="","",IFERROR((J139-C139)/C139,0))</f>
        <v/>
      </c>
      <c r="L139" s="187" t="n"/>
      <c r="M139" s="187" t="n"/>
      <c r="N139" s="187" t="n"/>
      <c r="O139" s="187" t="n"/>
      <c r="P139" s="187" t="n"/>
    </row>
    <row r="140" ht="22" customHeight="1">
      <c r="A140" s="184" t="n"/>
      <c r="B140" s="184" t="n"/>
      <c r="C140" s="185" t="n"/>
      <c r="D140" s="184" t="n"/>
      <c r="E140" s="202">
        <f>IF(D140="","",TEXT(DATE(YEAR(D140)+65,MONTH(D140),1),"MMM YYYY"))</f>
        <v/>
      </c>
      <c r="F140" s="203">
        <f>IF(D140="","",DATE(YEAR(D140)+65,MONTH(D140)-3,1))</f>
        <v/>
      </c>
      <c r="G140" s="203">
        <f>IF(D140="","",DATE(YEAR(D140)+65,MONTH(D140)+4,0))</f>
        <v/>
      </c>
      <c r="H140" s="202">
        <f>IF(F140="","",MAX(0,F140-TODAY()))</f>
        <v/>
      </c>
      <c r="I140" s="184" t="n"/>
      <c r="J140" s="185" t="n"/>
      <c r="K140" s="186">
        <f>IF(J140="","",IFERROR((J140-C140)/C140,0))</f>
        <v/>
      </c>
      <c r="L140" s="184" t="n"/>
      <c r="M140" s="184" t="n"/>
      <c r="N140" s="184" t="n"/>
      <c r="O140" s="184" t="n"/>
      <c r="P140" s="184" t="n"/>
    </row>
    <row r="141" ht="22" customHeight="1">
      <c r="A141" s="187" t="n"/>
      <c r="B141" s="187" t="n"/>
      <c r="C141" s="188" t="n"/>
      <c r="D141" s="187" t="n"/>
      <c r="E141" s="202">
        <f>IF(D141="","",TEXT(DATE(YEAR(D141)+65,MONTH(D141),1),"MMM YYYY"))</f>
        <v/>
      </c>
      <c r="F141" s="203">
        <f>IF(D141="","",DATE(YEAR(D141)+65,MONTH(D141)-3,1))</f>
        <v/>
      </c>
      <c r="G141" s="203">
        <f>IF(D141="","",DATE(YEAR(D141)+65,MONTH(D141)+4,0))</f>
        <v/>
      </c>
      <c r="H141" s="202">
        <f>IF(F141="","",MAX(0,F141-TODAY()))</f>
        <v/>
      </c>
      <c r="I141" s="187" t="n"/>
      <c r="J141" s="188" t="n"/>
      <c r="K141" s="186">
        <f>IF(J141="","",IFERROR((J141-C141)/C141,0))</f>
        <v/>
      </c>
      <c r="L141" s="187" t="n"/>
      <c r="M141" s="187" t="n"/>
      <c r="N141" s="187" t="n"/>
      <c r="O141" s="187" t="n"/>
      <c r="P141" s="187" t="n"/>
    </row>
    <row r="142" ht="22" customHeight="1">
      <c r="A142" s="184" t="n"/>
      <c r="B142" s="184" t="n"/>
      <c r="C142" s="185" t="n"/>
      <c r="D142" s="184" t="n"/>
      <c r="E142" s="202">
        <f>IF(D142="","",TEXT(DATE(YEAR(D142)+65,MONTH(D142),1),"MMM YYYY"))</f>
        <v/>
      </c>
      <c r="F142" s="203">
        <f>IF(D142="","",DATE(YEAR(D142)+65,MONTH(D142)-3,1))</f>
        <v/>
      </c>
      <c r="G142" s="203">
        <f>IF(D142="","",DATE(YEAR(D142)+65,MONTH(D142)+4,0))</f>
        <v/>
      </c>
      <c r="H142" s="202">
        <f>IF(F142="","",MAX(0,F142-TODAY()))</f>
        <v/>
      </c>
      <c r="I142" s="184" t="n"/>
      <c r="J142" s="185" t="n"/>
      <c r="K142" s="186">
        <f>IF(J142="","",IFERROR((J142-C142)/C142,0))</f>
        <v/>
      </c>
      <c r="L142" s="184" t="n"/>
      <c r="M142" s="184" t="n"/>
      <c r="N142" s="184" t="n"/>
      <c r="O142" s="184" t="n"/>
      <c r="P142" s="184" t="n"/>
    </row>
    <row r="143" ht="22" customHeight="1">
      <c r="A143" s="187" t="n"/>
      <c r="B143" s="187" t="n"/>
      <c r="C143" s="188" t="n"/>
      <c r="D143" s="187" t="n"/>
      <c r="E143" s="202">
        <f>IF(D143="","",TEXT(DATE(YEAR(D143)+65,MONTH(D143),1),"MMM YYYY"))</f>
        <v/>
      </c>
      <c r="F143" s="203">
        <f>IF(D143="","",DATE(YEAR(D143)+65,MONTH(D143)-3,1))</f>
        <v/>
      </c>
      <c r="G143" s="203">
        <f>IF(D143="","",DATE(YEAR(D143)+65,MONTH(D143)+4,0))</f>
        <v/>
      </c>
      <c r="H143" s="202">
        <f>IF(F143="","",MAX(0,F143-TODAY()))</f>
        <v/>
      </c>
      <c r="I143" s="187" t="n"/>
      <c r="J143" s="188" t="n"/>
      <c r="K143" s="186">
        <f>IF(J143="","",IFERROR((J143-C143)/C143,0))</f>
        <v/>
      </c>
      <c r="L143" s="187" t="n"/>
      <c r="M143" s="187" t="n"/>
      <c r="N143" s="187" t="n"/>
      <c r="O143" s="187" t="n"/>
      <c r="P143" s="187" t="n"/>
    </row>
    <row r="144" ht="22" customHeight="1">
      <c r="A144" s="184" t="n"/>
      <c r="B144" s="184" t="n"/>
      <c r="C144" s="185" t="n"/>
      <c r="D144" s="184" t="n"/>
      <c r="E144" s="202">
        <f>IF(D144="","",TEXT(DATE(YEAR(D144)+65,MONTH(D144),1),"MMM YYYY"))</f>
        <v/>
      </c>
      <c r="F144" s="203">
        <f>IF(D144="","",DATE(YEAR(D144)+65,MONTH(D144)-3,1))</f>
        <v/>
      </c>
      <c r="G144" s="203">
        <f>IF(D144="","",DATE(YEAR(D144)+65,MONTH(D144)+4,0))</f>
        <v/>
      </c>
      <c r="H144" s="202">
        <f>IF(F144="","",MAX(0,F144-TODAY()))</f>
        <v/>
      </c>
      <c r="I144" s="184" t="n"/>
      <c r="J144" s="185" t="n"/>
      <c r="K144" s="186">
        <f>IF(J144="","",IFERROR((J144-C144)/C144,0))</f>
        <v/>
      </c>
      <c r="L144" s="184" t="n"/>
      <c r="M144" s="184" t="n"/>
      <c r="N144" s="184" t="n"/>
      <c r="O144" s="184" t="n"/>
      <c r="P144" s="184" t="n"/>
    </row>
    <row r="145" ht="22" customHeight="1">
      <c r="A145" s="187" t="n"/>
      <c r="B145" s="187" t="n"/>
      <c r="C145" s="188" t="n"/>
      <c r="D145" s="187" t="n"/>
      <c r="E145" s="202">
        <f>IF(D145="","",TEXT(DATE(YEAR(D145)+65,MONTH(D145),1),"MMM YYYY"))</f>
        <v/>
      </c>
      <c r="F145" s="203">
        <f>IF(D145="","",DATE(YEAR(D145)+65,MONTH(D145)-3,1))</f>
        <v/>
      </c>
      <c r="G145" s="203">
        <f>IF(D145="","",DATE(YEAR(D145)+65,MONTH(D145)+4,0))</f>
        <v/>
      </c>
      <c r="H145" s="202">
        <f>IF(F145="","",MAX(0,F145-TODAY()))</f>
        <v/>
      </c>
      <c r="I145" s="187" t="n"/>
      <c r="J145" s="188" t="n"/>
      <c r="K145" s="186">
        <f>IF(J145="","",IFERROR((J145-C145)/C145,0))</f>
        <v/>
      </c>
      <c r="L145" s="187" t="n"/>
      <c r="M145" s="187" t="n"/>
      <c r="N145" s="187" t="n"/>
      <c r="O145" s="187" t="n"/>
      <c r="P145" s="187" t="n"/>
    </row>
    <row r="146" ht="22" customHeight="1">
      <c r="A146" s="184" t="n"/>
      <c r="B146" s="184" t="n"/>
      <c r="C146" s="185" t="n"/>
      <c r="D146" s="184" t="n"/>
      <c r="E146" s="202">
        <f>IF(D146="","",TEXT(DATE(YEAR(D146)+65,MONTH(D146),1),"MMM YYYY"))</f>
        <v/>
      </c>
      <c r="F146" s="203">
        <f>IF(D146="","",DATE(YEAR(D146)+65,MONTH(D146)-3,1))</f>
        <v/>
      </c>
      <c r="G146" s="203">
        <f>IF(D146="","",DATE(YEAR(D146)+65,MONTH(D146)+4,0))</f>
        <v/>
      </c>
      <c r="H146" s="202">
        <f>IF(F146="","",MAX(0,F146-TODAY()))</f>
        <v/>
      </c>
      <c r="I146" s="184" t="n"/>
      <c r="J146" s="185" t="n"/>
      <c r="K146" s="186">
        <f>IF(J146="","",IFERROR((J146-C146)/C146,0))</f>
        <v/>
      </c>
      <c r="L146" s="184" t="n"/>
      <c r="M146" s="184" t="n"/>
      <c r="N146" s="184" t="n"/>
      <c r="O146" s="184" t="n"/>
      <c r="P146" s="184" t="n"/>
    </row>
    <row r="147" ht="22" customHeight="1">
      <c r="A147" s="187" t="n"/>
      <c r="B147" s="187" t="n"/>
      <c r="C147" s="188" t="n"/>
      <c r="D147" s="187" t="n"/>
      <c r="E147" s="202">
        <f>IF(D147="","",TEXT(DATE(YEAR(D147)+65,MONTH(D147),1),"MMM YYYY"))</f>
        <v/>
      </c>
      <c r="F147" s="203">
        <f>IF(D147="","",DATE(YEAR(D147)+65,MONTH(D147)-3,1))</f>
        <v/>
      </c>
      <c r="G147" s="203">
        <f>IF(D147="","",DATE(YEAR(D147)+65,MONTH(D147)+4,0))</f>
        <v/>
      </c>
      <c r="H147" s="202">
        <f>IF(F147="","",MAX(0,F147-TODAY()))</f>
        <v/>
      </c>
      <c r="I147" s="187" t="n"/>
      <c r="J147" s="188" t="n"/>
      <c r="K147" s="186">
        <f>IF(J147="","",IFERROR((J147-C147)/C147,0))</f>
        <v/>
      </c>
      <c r="L147" s="187" t="n"/>
      <c r="M147" s="187" t="n"/>
      <c r="N147" s="187" t="n"/>
      <c r="O147" s="187" t="n"/>
      <c r="P147" s="187" t="n"/>
    </row>
    <row r="148" ht="22" customHeight="1">
      <c r="A148" s="184" t="n"/>
      <c r="B148" s="184" t="n"/>
      <c r="C148" s="185" t="n"/>
      <c r="D148" s="184" t="n"/>
      <c r="E148" s="202">
        <f>IF(D148="","",TEXT(DATE(YEAR(D148)+65,MONTH(D148),1),"MMM YYYY"))</f>
        <v/>
      </c>
      <c r="F148" s="203">
        <f>IF(D148="","",DATE(YEAR(D148)+65,MONTH(D148)-3,1))</f>
        <v/>
      </c>
      <c r="G148" s="203">
        <f>IF(D148="","",DATE(YEAR(D148)+65,MONTH(D148)+4,0))</f>
        <v/>
      </c>
      <c r="H148" s="202">
        <f>IF(F148="","",MAX(0,F148-TODAY()))</f>
        <v/>
      </c>
      <c r="I148" s="184" t="n"/>
      <c r="J148" s="185" t="n"/>
      <c r="K148" s="186">
        <f>IF(J148="","",IFERROR((J148-C148)/C148,0))</f>
        <v/>
      </c>
      <c r="L148" s="184" t="n"/>
      <c r="M148" s="184" t="n"/>
      <c r="N148" s="184" t="n"/>
      <c r="O148" s="184" t="n"/>
      <c r="P148" s="184" t="n"/>
    </row>
    <row r="149" ht="22" customHeight="1">
      <c r="A149" s="187" t="n"/>
      <c r="B149" s="187" t="n"/>
      <c r="C149" s="188" t="n"/>
      <c r="D149" s="187" t="n"/>
      <c r="E149" s="202">
        <f>IF(D149="","",TEXT(DATE(YEAR(D149)+65,MONTH(D149),1),"MMM YYYY"))</f>
        <v/>
      </c>
      <c r="F149" s="203">
        <f>IF(D149="","",DATE(YEAR(D149)+65,MONTH(D149)-3,1))</f>
        <v/>
      </c>
      <c r="G149" s="203">
        <f>IF(D149="","",DATE(YEAR(D149)+65,MONTH(D149)+4,0))</f>
        <v/>
      </c>
      <c r="H149" s="202">
        <f>IF(F149="","",MAX(0,F149-TODAY()))</f>
        <v/>
      </c>
      <c r="I149" s="187" t="n"/>
      <c r="J149" s="188" t="n"/>
      <c r="K149" s="186">
        <f>IF(J149="","",IFERROR((J149-C149)/C149,0))</f>
        <v/>
      </c>
      <c r="L149" s="187" t="n"/>
      <c r="M149" s="187" t="n"/>
      <c r="N149" s="187" t="n"/>
      <c r="O149" s="187" t="n"/>
      <c r="P149" s="187" t="n"/>
    </row>
    <row r="150" ht="22" customHeight="1">
      <c r="A150" s="184" t="n"/>
      <c r="B150" s="184" t="n"/>
      <c r="C150" s="185" t="n"/>
      <c r="D150" s="184" t="n"/>
      <c r="E150" s="202">
        <f>IF(D150="","",TEXT(DATE(YEAR(D150)+65,MONTH(D150),1),"MMM YYYY"))</f>
        <v/>
      </c>
      <c r="F150" s="203">
        <f>IF(D150="","",DATE(YEAR(D150)+65,MONTH(D150)-3,1))</f>
        <v/>
      </c>
      <c r="G150" s="203">
        <f>IF(D150="","",DATE(YEAR(D150)+65,MONTH(D150)+4,0))</f>
        <v/>
      </c>
      <c r="H150" s="202">
        <f>IF(F150="","",MAX(0,F150-TODAY()))</f>
        <v/>
      </c>
      <c r="I150" s="184" t="n"/>
      <c r="J150" s="185" t="n"/>
      <c r="K150" s="186">
        <f>IF(J150="","",IFERROR((J150-C150)/C150,0))</f>
        <v/>
      </c>
      <c r="L150" s="184" t="n"/>
      <c r="M150" s="184" t="n"/>
      <c r="N150" s="184" t="n"/>
      <c r="O150" s="184" t="n"/>
      <c r="P150" s="184" t="n"/>
    </row>
    <row r="151" ht="22" customHeight="1">
      <c r="A151" s="187" t="n"/>
      <c r="B151" s="187" t="n"/>
      <c r="C151" s="188" t="n"/>
      <c r="D151" s="187" t="n"/>
      <c r="E151" s="202">
        <f>IF(D151="","",TEXT(DATE(YEAR(D151)+65,MONTH(D151),1),"MMM YYYY"))</f>
        <v/>
      </c>
      <c r="F151" s="203">
        <f>IF(D151="","",DATE(YEAR(D151)+65,MONTH(D151)-3,1))</f>
        <v/>
      </c>
      <c r="G151" s="203">
        <f>IF(D151="","",DATE(YEAR(D151)+65,MONTH(D151)+4,0))</f>
        <v/>
      </c>
      <c r="H151" s="202">
        <f>IF(F151="","",MAX(0,F151-TODAY()))</f>
        <v/>
      </c>
      <c r="I151" s="187" t="n"/>
      <c r="J151" s="188" t="n"/>
      <c r="K151" s="186">
        <f>IF(J151="","",IFERROR((J151-C151)/C151,0))</f>
        <v/>
      </c>
      <c r="L151" s="187" t="n"/>
      <c r="M151" s="187" t="n"/>
      <c r="N151" s="187" t="n"/>
      <c r="O151" s="187" t="n"/>
      <c r="P151" s="187" t="n"/>
    </row>
    <row r="152" ht="22" customHeight="1">
      <c r="A152" s="184" t="n"/>
      <c r="B152" s="184" t="n"/>
      <c r="C152" s="185" t="n"/>
      <c r="D152" s="184" t="n"/>
      <c r="E152" s="202">
        <f>IF(D152="","",TEXT(DATE(YEAR(D152)+65,MONTH(D152),1),"MMM YYYY"))</f>
        <v/>
      </c>
      <c r="F152" s="203">
        <f>IF(D152="","",DATE(YEAR(D152)+65,MONTH(D152)-3,1))</f>
        <v/>
      </c>
      <c r="G152" s="203">
        <f>IF(D152="","",DATE(YEAR(D152)+65,MONTH(D152)+4,0))</f>
        <v/>
      </c>
      <c r="H152" s="202">
        <f>IF(F152="","",MAX(0,F152-TODAY()))</f>
        <v/>
      </c>
      <c r="I152" s="184" t="n"/>
      <c r="J152" s="185" t="n"/>
      <c r="K152" s="186">
        <f>IF(J152="","",IFERROR((J152-C152)/C152,0))</f>
        <v/>
      </c>
      <c r="L152" s="184" t="n"/>
      <c r="M152" s="184" t="n"/>
      <c r="N152" s="184" t="n"/>
      <c r="O152" s="184" t="n"/>
      <c r="P152" s="184" t="n"/>
    </row>
    <row r="153" ht="22" customHeight="1">
      <c r="A153" s="187" t="n"/>
      <c r="B153" s="187" t="n"/>
      <c r="C153" s="188" t="n"/>
      <c r="D153" s="187" t="n"/>
      <c r="E153" s="202">
        <f>IF(D153="","",TEXT(DATE(YEAR(D153)+65,MONTH(D153),1),"MMM YYYY"))</f>
        <v/>
      </c>
      <c r="F153" s="203">
        <f>IF(D153="","",DATE(YEAR(D153)+65,MONTH(D153)-3,1))</f>
        <v/>
      </c>
      <c r="G153" s="203">
        <f>IF(D153="","",DATE(YEAR(D153)+65,MONTH(D153)+4,0))</f>
        <v/>
      </c>
      <c r="H153" s="202">
        <f>IF(F153="","",MAX(0,F153-TODAY()))</f>
        <v/>
      </c>
      <c r="I153" s="187" t="n"/>
      <c r="J153" s="188" t="n"/>
      <c r="K153" s="186">
        <f>IF(J153="","",IFERROR((J153-C153)/C153,0))</f>
        <v/>
      </c>
      <c r="L153" s="187" t="n"/>
      <c r="M153" s="187" t="n"/>
      <c r="N153" s="187" t="n"/>
      <c r="O153" s="187" t="n"/>
      <c r="P153" s="187" t="n"/>
    </row>
    <row r="154" ht="22" customHeight="1">
      <c r="A154" s="184" t="n"/>
      <c r="B154" s="184" t="n"/>
      <c r="C154" s="185" t="n"/>
      <c r="D154" s="184" t="n"/>
      <c r="E154" s="202">
        <f>IF(D154="","",TEXT(DATE(YEAR(D154)+65,MONTH(D154),1),"MMM YYYY"))</f>
        <v/>
      </c>
      <c r="F154" s="203">
        <f>IF(D154="","",DATE(YEAR(D154)+65,MONTH(D154)-3,1))</f>
        <v/>
      </c>
      <c r="G154" s="203">
        <f>IF(D154="","",DATE(YEAR(D154)+65,MONTH(D154)+4,0))</f>
        <v/>
      </c>
      <c r="H154" s="202">
        <f>IF(F154="","",MAX(0,F154-TODAY()))</f>
        <v/>
      </c>
      <c r="I154" s="184" t="n"/>
      <c r="J154" s="185" t="n"/>
      <c r="K154" s="186">
        <f>IF(J154="","",IFERROR((J154-C154)/C154,0))</f>
        <v/>
      </c>
      <c r="L154" s="184" t="n"/>
      <c r="M154" s="184" t="n"/>
      <c r="N154" s="184" t="n"/>
      <c r="O154" s="184" t="n"/>
      <c r="P154" s="184" t="n"/>
    </row>
    <row r="155" ht="22" customHeight="1">
      <c r="A155" s="187" t="n"/>
      <c r="B155" s="187" t="n"/>
      <c r="C155" s="188" t="n"/>
      <c r="D155" s="187" t="n"/>
      <c r="E155" s="202">
        <f>IF(D155="","",TEXT(DATE(YEAR(D155)+65,MONTH(D155),1),"MMM YYYY"))</f>
        <v/>
      </c>
      <c r="F155" s="203">
        <f>IF(D155="","",DATE(YEAR(D155)+65,MONTH(D155)-3,1))</f>
        <v/>
      </c>
      <c r="G155" s="203">
        <f>IF(D155="","",DATE(YEAR(D155)+65,MONTH(D155)+4,0))</f>
        <v/>
      </c>
      <c r="H155" s="202">
        <f>IF(F155="","",MAX(0,F155-TODAY()))</f>
        <v/>
      </c>
      <c r="I155" s="187" t="n"/>
      <c r="J155" s="188" t="n"/>
      <c r="K155" s="186">
        <f>IF(J155="","",IFERROR((J155-C155)/C155,0))</f>
        <v/>
      </c>
      <c r="L155" s="187" t="n"/>
      <c r="M155" s="187" t="n"/>
      <c r="N155" s="187" t="n"/>
      <c r="O155" s="187" t="n"/>
      <c r="P155" s="187" t="n"/>
    </row>
    <row r="156" ht="22" customHeight="1">
      <c r="A156" s="184" t="n"/>
      <c r="B156" s="184" t="n"/>
      <c r="C156" s="185" t="n"/>
      <c r="D156" s="184" t="n"/>
      <c r="E156" s="202">
        <f>IF(D156="","",TEXT(DATE(YEAR(D156)+65,MONTH(D156),1),"MMM YYYY"))</f>
        <v/>
      </c>
      <c r="F156" s="203">
        <f>IF(D156="","",DATE(YEAR(D156)+65,MONTH(D156)-3,1))</f>
        <v/>
      </c>
      <c r="G156" s="203">
        <f>IF(D156="","",DATE(YEAR(D156)+65,MONTH(D156)+4,0))</f>
        <v/>
      </c>
      <c r="H156" s="202">
        <f>IF(F156="","",MAX(0,F156-TODAY()))</f>
        <v/>
      </c>
      <c r="I156" s="184" t="n"/>
      <c r="J156" s="185" t="n"/>
      <c r="K156" s="186">
        <f>IF(J156="","",IFERROR((J156-C156)/C156,0))</f>
        <v/>
      </c>
      <c r="L156" s="184" t="n"/>
      <c r="M156" s="184" t="n"/>
      <c r="N156" s="184" t="n"/>
      <c r="O156" s="184" t="n"/>
      <c r="P156" s="184" t="n"/>
    </row>
    <row r="157" ht="22" customHeight="1">
      <c r="A157" s="187" t="n"/>
      <c r="B157" s="187" t="n"/>
      <c r="C157" s="188" t="n"/>
      <c r="D157" s="187" t="n"/>
      <c r="E157" s="202">
        <f>IF(D157="","",TEXT(DATE(YEAR(D157)+65,MONTH(D157),1),"MMM YYYY"))</f>
        <v/>
      </c>
      <c r="F157" s="203">
        <f>IF(D157="","",DATE(YEAR(D157)+65,MONTH(D157)-3,1))</f>
        <v/>
      </c>
      <c r="G157" s="203">
        <f>IF(D157="","",DATE(YEAR(D157)+65,MONTH(D157)+4,0))</f>
        <v/>
      </c>
      <c r="H157" s="202">
        <f>IF(F157="","",MAX(0,F157-TODAY()))</f>
        <v/>
      </c>
      <c r="I157" s="187" t="n"/>
      <c r="J157" s="188" t="n"/>
      <c r="K157" s="186">
        <f>IF(J157="","",IFERROR((J157-C157)/C157,0))</f>
        <v/>
      </c>
      <c r="L157" s="187" t="n"/>
      <c r="M157" s="187" t="n"/>
      <c r="N157" s="187" t="n"/>
      <c r="O157" s="187" t="n"/>
      <c r="P157" s="187" t="n"/>
    </row>
    <row r="158" ht="22" customHeight="1">
      <c r="A158" s="184" t="n"/>
      <c r="B158" s="184" t="n"/>
      <c r="C158" s="185" t="n"/>
      <c r="D158" s="184" t="n"/>
      <c r="E158" s="202">
        <f>IF(D158="","",TEXT(DATE(YEAR(D158)+65,MONTH(D158),1),"MMM YYYY"))</f>
        <v/>
      </c>
      <c r="F158" s="203">
        <f>IF(D158="","",DATE(YEAR(D158)+65,MONTH(D158)-3,1))</f>
        <v/>
      </c>
      <c r="G158" s="203">
        <f>IF(D158="","",DATE(YEAR(D158)+65,MONTH(D158)+4,0))</f>
        <v/>
      </c>
      <c r="H158" s="202">
        <f>IF(F158="","",MAX(0,F158-TODAY()))</f>
        <v/>
      </c>
      <c r="I158" s="184" t="n"/>
      <c r="J158" s="185" t="n"/>
      <c r="K158" s="186">
        <f>IF(J158="","",IFERROR((J158-C158)/C158,0))</f>
        <v/>
      </c>
      <c r="L158" s="184" t="n"/>
      <c r="M158" s="184" t="n"/>
      <c r="N158" s="184" t="n"/>
      <c r="O158" s="184" t="n"/>
      <c r="P158" s="184" t="n"/>
    </row>
    <row r="159" ht="22" customHeight="1">
      <c r="A159" s="187" t="n"/>
      <c r="B159" s="187" t="n"/>
      <c r="C159" s="188" t="n"/>
      <c r="D159" s="187" t="n"/>
      <c r="E159" s="202">
        <f>IF(D159="","",TEXT(DATE(YEAR(D159)+65,MONTH(D159),1),"MMM YYYY"))</f>
        <v/>
      </c>
      <c r="F159" s="203">
        <f>IF(D159="","",DATE(YEAR(D159)+65,MONTH(D159)-3,1))</f>
        <v/>
      </c>
      <c r="G159" s="203">
        <f>IF(D159="","",DATE(YEAR(D159)+65,MONTH(D159)+4,0))</f>
        <v/>
      </c>
      <c r="H159" s="202">
        <f>IF(F159="","",MAX(0,F159-TODAY()))</f>
        <v/>
      </c>
      <c r="I159" s="187" t="n"/>
      <c r="J159" s="188" t="n"/>
      <c r="K159" s="186">
        <f>IF(J159="","",IFERROR((J159-C159)/C159,0))</f>
        <v/>
      </c>
      <c r="L159" s="187" t="n"/>
      <c r="M159" s="187" t="n"/>
      <c r="N159" s="187" t="n"/>
      <c r="O159" s="187" t="n"/>
      <c r="P159" s="187" t="n"/>
    </row>
    <row r="160" ht="22" customHeight="1">
      <c r="A160" s="184" t="n"/>
      <c r="B160" s="184" t="n"/>
      <c r="C160" s="185" t="n"/>
      <c r="D160" s="184" t="n"/>
      <c r="E160" s="202">
        <f>IF(D160="","",TEXT(DATE(YEAR(D160)+65,MONTH(D160),1),"MMM YYYY"))</f>
        <v/>
      </c>
      <c r="F160" s="203">
        <f>IF(D160="","",DATE(YEAR(D160)+65,MONTH(D160)-3,1))</f>
        <v/>
      </c>
      <c r="G160" s="203">
        <f>IF(D160="","",DATE(YEAR(D160)+65,MONTH(D160)+4,0))</f>
        <v/>
      </c>
      <c r="H160" s="202">
        <f>IF(F160="","",MAX(0,F160-TODAY()))</f>
        <v/>
      </c>
      <c r="I160" s="184" t="n"/>
      <c r="J160" s="185" t="n"/>
      <c r="K160" s="186">
        <f>IF(J160="","",IFERROR((J160-C160)/C160,0))</f>
        <v/>
      </c>
      <c r="L160" s="184" t="n"/>
      <c r="M160" s="184" t="n"/>
      <c r="N160" s="184" t="n"/>
      <c r="O160" s="184" t="n"/>
      <c r="P160" s="184" t="n"/>
    </row>
    <row r="161" ht="22" customHeight="1">
      <c r="A161" s="187" t="n"/>
      <c r="B161" s="187" t="n"/>
      <c r="C161" s="188" t="n"/>
      <c r="D161" s="187" t="n"/>
      <c r="E161" s="202">
        <f>IF(D161="","",TEXT(DATE(YEAR(D161)+65,MONTH(D161),1),"MMM YYYY"))</f>
        <v/>
      </c>
      <c r="F161" s="203">
        <f>IF(D161="","",DATE(YEAR(D161)+65,MONTH(D161)-3,1))</f>
        <v/>
      </c>
      <c r="G161" s="203">
        <f>IF(D161="","",DATE(YEAR(D161)+65,MONTH(D161)+4,0))</f>
        <v/>
      </c>
      <c r="H161" s="202">
        <f>IF(F161="","",MAX(0,F161-TODAY()))</f>
        <v/>
      </c>
      <c r="I161" s="187" t="n"/>
      <c r="J161" s="188" t="n"/>
      <c r="K161" s="186">
        <f>IF(J161="","",IFERROR((J161-C161)/C161,0))</f>
        <v/>
      </c>
      <c r="L161" s="187" t="n"/>
      <c r="M161" s="187" t="n"/>
      <c r="N161" s="187" t="n"/>
      <c r="O161" s="187" t="n"/>
      <c r="P161" s="187" t="n"/>
    </row>
    <row r="162" ht="22" customHeight="1">
      <c r="A162" s="184" t="n"/>
      <c r="B162" s="184" t="n"/>
      <c r="C162" s="185" t="n"/>
      <c r="D162" s="184" t="n"/>
      <c r="E162" s="202">
        <f>IF(D162="","",TEXT(DATE(YEAR(D162)+65,MONTH(D162),1),"MMM YYYY"))</f>
        <v/>
      </c>
      <c r="F162" s="203">
        <f>IF(D162="","",DATE(YEAR(D162)+65,MONTH(D162)-3,1))</f>
        <v/>
      </c>
      <c r="G162" s="203">
        <f>IF(D162="","",DATE(YEAR(D162)+65,MONTH(D162)+4,0))</f>
        <v/>
      </c>
      <c r="H162" s="202">
        <f>IF(F162="","",MAX(0,F162-TODAY()))</f>
        <v/>
      </c>
      <c r="I162" s="184" t="n"/>
      <c r="J162" s="185" t="n"/>
      <c r="K162" s="186">
        <f>IF(J162="","",IFERROR((J162-C162)/C162,0))</f>
        <v/>
      </c>
      <c r="L162" s="184" t="n"/>
      <c r="M162" s="184" t="n"/>
      <c r="N162" s="184" t="n"/>
      <c r="O162" s="184" t="n"/>
      <c r="P162" s="184" t="n"/>
    </row>
    <row r="163" ht="22" customHeight="1">
      <c r="A163" s="187" t="n"/>
      <c r="B163" s="187" t="n"/>
      <c r="C163" s="188" t="n"/>
      <c r="D163" s="187" t="n"/>
      <c r="E163" s="202">
        <f>IF(D163="","",TEXT(DATE(YEAR(D163)+65,MONTH(D163),1),"MMM YYYY"))</f>
        <v/>
      </c>
      <c r="F163" s="203">
        <f>IF(D163="","",DATE(YEAR(D163)+65,MONTH(D163)-3,1))</f>
        <v/>
      </c>
      <c r="G163" s="203">
        <f>IF(D163="","",DATE(YEAR(D163)+65,MONTH(D163)+4,0))</f>
        <v/>
      </c>
      <c r="H163" s="202">
        <f>IF(F163="","",MAX(0,F163-TODAY()))</f>
        <v/>
      </c>
      <c r="I163" s="187" t="n"/>
      <c r="J163" s="188" t="n"/>
      <c r="K163" s="186">
        <f>IF(J163="","",IFERROR((J163-C163)/C163,0))</f>
        <v/>
      </c>
      <c r="L163" s="187" t="n"/>
      <c r="M163" s="187" t="n"/>
      <c r="N163" s="187" t="n"/>
      <c r="O163" s="187" t="n"/>
      <c r="P163" s="187" t="n"/>
    </row>
    <row r="164" ht="22" customHeight="1">
      <c r="A164" s="184" t="n"/>
      <c r="B164" s="184" t="n"/>
      <c r="C164" s="185" t="n"/>
      <c r="D164" s="184" t="n"/>
      <c r="E164" s="202">
        <f>IF(D164="","",TEXT(DATE(YEAR(D164)+65,MONTH(D164),1),"MMM YYYY"))</f>
        <v/>
      </c>
      <c r="F164" s="203">
        <f>IF(D164="","",DATE(YEAR(D164)+65,MONTH(D164)-3,1))</f>
        <v/>
      </c>
      <c r="G164" s="203">
        <f>IF(D164="","",DATE(YEAR(D164)+65,MONTH(D164)+4,0))</f>
        <v/>
      </c>
      <c r="H164" s="202">
        <f>IF(F164="","",MAX(0,F164-TODAY()))</f>
        <v/>
      </c>
      <c r="I164" s="184" t="n"/>
      <c r="J164" s="185" t="n"/>
      <c r="K164" s="186">
        <f>IF(J164="","",IFERROR((J164-C164)/C164,0))</f>
        <v/>
      </c>
      <c r="L164" s="184" t="n"/>
      <c r="M164" s="184" t="n"/>
      <c r="N164" s="184" t="n"/>
      <c r="O164" s="184" t="n"/>
      <c r="P164" s="184" t="n"/>
    </row>
    <row r="165" ht="22" customHeight="1">
      <c r="A165" s="187" t="n"/>
      <c r="B165" s="187" t="n"/>
      <c r="C165" s="188" t="n"/>
      <c r="D165" s="187" t="n"/>
      <c r="E165" s="202">
        <f>IF(D165="","",TEXT(DATE(YEAR(D165)+65,MONTH(D165),1),"MMM YYYY"))</f>
        <v/>
      </c>
      <c r="F165" s="203">
        <f>IF(D165="","",DATE(YEAR(D165)+65,MONTH(D165)-3,1))</f>
        <v/>
      </c>
      <c r="G165" s="203">
        <f>IF(D165="","",DATE(YEAR(D165)+65,MONTH(D165)+4,0))</f>
        <v/>
      </c>
      <c r="H165" s="202">
        <f>IF(F165="","",MAX(0,F165-TODAY()))</f>
        <v/>
      </c>
      <c r="I165" s="187" t="n"/>
      <c r="J165" s="188" t="n"/>
      <c r="K165" s="186">
        <f>IF(J165="","",IFERROR((J165-C165)/C165,0))</f>
        <v/>
      </c>
      <c r="L165" s="187" t="n"/>
      <c r="M165" s="187" t="n"/>
      <c r="N165" s="187" t="n"/>
      <c r="O165" s="187" t="n"/>
      <c r="P165" s="187" t="n"/>
    </row>
    <row r="166" ht="22" customHeight="1">
      <c r="A166" s="184" t="n"/>
      <c r="B166" s="184" t="n"/>
      <c r="C166" s="185" t="n"/>
      <c r="D166" s="184" t="n"/>
      <c r="E166" s="202">
        <f>IF(D166="","",TEXT(DATE(YEAR(D166)+65,MONTH(D166),1),"MMM YYYY"))</f>
        <v/>
      </c>
      <c r="F166" s="203">
        <f>IF(D166="","",DATE(YEAR(D166)+65,MONTH(D166)-3,1))</f>
        <v/>
      </c>
      <c r="G166" s="203">
        <f>IF(D166="","",DATE(YEAR(D166)+65,MONTH(D166)+4,0))</f>
        <v/>
      </c>
      <c r="H166" s="202">
        <f>IF(F166="","",MAX(0,F166-TODAY()))</f>
        <v/>
      </c>
      <c r="I166" s="184" t="n"/>
      <c r="J166" s="185" t="n"/>
      <c r="K166" s="186">
        <f>IF(J166="","",IFERROR((J166-C166)/C166,0))</f>
        <v/>
      </c>
      <c r="L166" s="184" t="n"/>
      <c r="M166" s="184" t="n"/>
      <c r="N166" s="184" t="n"/>
      <c r="O166" s="184" t="n"/>
      <c r="P166" s="184" t="n"/>
    </row>
    <row r="167" ht="22" customHeight="1">
      <c r="A167" s="187" t="n"/>
      <c r="B167" s="187" t="n"/>
      <c r="C167" s="188" t="n"/>
      <c r="D167" s="187" t="n"/>
      <c r="E167" s="202">
        <f>IF(D167="","",TEXT(DATE(YEAR(D167)+65,MONTH(D167),1),"MMM YYYY"))</f>
        <v/>
      </c>
      <c r="F167" s="203">
        <f>IF(D167="","",DATE(YEAR(D167)+65,MONTH(D167)-3,1))</f>
        <v/>
      </c>
      <c r="G167" s="203">
        <f>IF(D167="","",DATE(YEAR(D167)+65,MONTH(D167)+4,0))</f>
        <v/>
      </c>
      <c r="H167" s="202">
        <f>IF(F167="","",MAX(0,F167-TODAY()))</f>
        <v/>
      </c>
      <c r="I167" s="187" t="n"/>
      <c r="J167" s="188" t="n"/>
      <c r="K167" s="186">
        <f>IF(J167="","",IFERROR((J167-C167)/C167,0))</f>
        <v/>
      </c>
      <c r="L167" s="187" t="n"/>
      <c r="M167" s="187" t="n"/>
      <c r="N167" s="187" t="n"/>
      <c r="O167" s="187" t="n"/>
      <c r="P167" s="187" t="n"/>
    </row>
    <row r="168" ht="22" customHeight="1">
      <c r="A168" s="184" t="n"/>
      <c r="B168" s="184" t="n"/>
      <c r="C168" s="185" t="n"/>
      <c r="D168" s="184" t="n"/>
      <c r="E168" s="202">
        <f>IF(D168="","",TEXT(DATE(YEAR(D168)+65,MONTH(D168),1),"MMM YYYY"))</f>
        <v/>
      </c>
      <c r="F168" s="203">
        <f>IF(D168="","",DATE(YEAR(D168)+65,MONTH(D168)-3,1))</f>
        <v/>
      </c>
      <c r="G168" s="203">
        <f>IF(D168="","",DATE(YEAR(D168)+65,MONTH(D168)+4,0))</f>
        <v/>
      </c>
      <c r="H168" s="202">
        <f>IF(F168="","",MAX(0,F168-TODAY()))</f>
        <v/>
      </c>
      <c r="I168" s="184" t="n"/>
      <c r="J168" s="185" t="n"/>
      <c r="K168" s="186">
        <f>IF(J168="","",IFERROR((J168-C168)/C168,0))</f>
        <v/>
      </c>
      <c r="L168" s="184" t="n"/>
      <c r="M168" s="184" t="n"/>
      <c r="N168" s="184" t="n"/>
      <c r="O168" s="184" t="n"/>
      <c r="P168" s="184" t="n"/>
    </row>
    <row r="169" ht="22" customHeight="1">
      <c r="A169" s="187" t="n"/>
      <c r="B169" s="187" t="n"/>
      <c r="C169" s="188" t="n"/>
      <c r="D169" s="187" t="n"/>
      <c r="E169" s="202">
        <f>IF(D169="","",TEXT(DATE(YEAR(D169)+65,MONTH(D169),1),"MMM YYYY"))</f>
        <v/>
      </c>
      <c r="F169" s="203">
        <f>IF(D169="","",DATE(YEAR(D169)+65,MONTH(D169)-3,1))</f>
        <v/>
      </c>
      <c r="G169" s="203">
        <f>IF(D169="","",DATE(YEAR(D169)+65,MONTH(D169)+4,0))</f>
        <v/>
      </c>
      <c r="H169" s="202">
        <f>IF(F169="","",MAX(0,F169-TODAY()))</f>
        <v/>
      </c>
      <c r="I169" s="187" t="n"/>
      <c r="J169" s="188" t="n"/>
      <c r="K169" s="186">
        <f>IF(J169="","",IFERROR((J169-C169)/C169,0))</f>
        <v/>
      </c>
      <c r="L169" s="187" t="n"/>
      <c r="M169" s="187" t="n"/>
      <c r="N169" s="187" t="n"/>
      <c r="O169" s="187" t="n"/>
      <c r="P169" s="187" t="n"/>
    </row>
    <row r="170" ht="22" customHeight="1">
      <c r="A170" s="184" t="n"/>
      <c r="B170" s="184" t="n"/>
      <c r="C170" s="185" t="n"/>
      <c r="D170" s="184" t="n"/>
      <c r="E170" s="202">
        <f>IF(D170="","",TEXT(DATE(YEAR(D170)+65,MONTH(D170),1),"MMM YYYY"))</f>
        <v/>
      </c>
      <c r="F170" s="203">
        <f>IF(D170="","",DATE(YEAR(D170)+65,MONTH(D170)-3,1))</f>
        <v/>
      </c>
      <c r="G170" s="203">
        <f>IF(D170="","",DATE(YEAR(D170)+65,MONTH(D170)+4,0))</f>
        <v/>
      </c>
      <c r="H170" s="202">
        <f>IF(F170="","",MAX(0,F170-TODAY()))</f>
        <v/>
      </c>
      <c r="I170" s="184" t="n"/>
      <c r="J170" s="185" t="n"/>
      <c r="K170" s="186">
        <f>IF(J170="","",IFERROR((J170-C170)/C170,0))</f>
        <v/>
      </c>
      <c r="L170" s="184" t="n"/>
      <c r="M170" s="184" t="n"/>
      <c r="N170" s="184" t="n"/>
      <c r="O170" s="184" t="n"/>
      <c r="P170" s="184" t="n"/>
    </row>
    <row r="171" ht="22" customHeight="1">
      <c r="A171" s="187" t="n"/>
      <c r="B171" s="187" t="n"/>
      <c r="C171" s="188" t="n"/>
      <c r="D171" s="187" t="n"/>
      <c r="E171" s="202">
        <f>IF(D171="","",TEXT(DATE(YEAR(D171)+65,MONTH(D171),1),"MMM YYYY"))</f>
        <v/>
      </c>
      <c r="F171" s="203">
        <f>IF(D171="","",DATE(YEAR(D171)+65,MONTH(D171)-3,1))</f>
        <v/>
      </c>
      <c r="G171" s="203">
        <f>IF(D171="","",DATE(YEAR(D171)+65,MONTH(D171)+4,0))</f>
        <v/>
      </c>
      <c r="H171" s="202">
        <f>IF(F171="","",MAX(0,F171-TODAY()))</f>
        <v/>
      </c>
      <c r="I171" s="187" t="n"/>
      <c r="J171" s="188" t="n"/>
      <c r="K171" s="186">
        <f>IF(J171="","",IFERROR((J171-C171)/C171,0))</f>
        <v/>
      </c>
      <c r="L171" s="187" t="n"/>
      <c r="M171" s="187" t="n"/>
      <c r="N171" s="187" t="n"/>
      <c r="O171" s="187" t="n"/>
      <c r="P171" s="187" t="n"/>
    </row>
    <row r="172" ht="22" customHeight="1">
      <c r="A172" s="184" t="n"/>
      <c r="B172" s="184" t="n"/>
      <c r="C172" s="185" t="n"/>
      <c r="D172" s="184" t="n"/>
      <c r="E172" s="202">
        <f>IF(D172="","",TEXT(DATE(YEAR(D172)+65,MONTH(D172),1),"MMM YYYY"))</f>
        <v/>
      </c>
      <c r="F172" s="203">
        <f>IF(D172="","",DATE(YEAR(D172)+65,MONTH(D172)-3,1))</f>
        <v/>
      </c>
      <c r="G172" s="203">
        <f>IF(D172="","",DATE(YEAR(D172)+65,MONTH(D172)+4,0))</f>
        <v/>
      </c>
      <c r="H172" s="202">
        <f>IF(F172="","",MAX(0,F172-TODAY()))</f>
        <v/>
      </c>
      <c r="I172" s="184" t="n"/>
      <c r="J172" s="185" t="n"/>
      <c r="K172" s="186">
        <f>IF(J172="","",IFERROR((J172-C172)/C172,0))</f>
        <v/>
      </c>
      <c r="L172" s="184" t="n"/>
      <c r="M172" s="184" t="n"/>
      <c r="N172" s="184" t="n"/>
      <c r="O172" s="184" t="n"/>
      <c r="P172" s="184" t="n"/>
    </row>
    <row r="173" ht="22" customHeight="1">
      <c r="A173" s="187" t="n"/>
      <c r="B173" s="187" t="n"/>
      <c r="C173" s="188" t="n"/>
      <c r="D173" s="187" t="n"/>
      <c r="E173" s="202">
        <f>IF(D173="","",TEXT(DATE(YEAR(D173)+65,MONTH(D173),1),"MMM YYYY"))</f>
        <v/>
      </c>
      <c r="F173" s="203">
        <f>IF(D173="","",DATE(YEAR(D173)+65,MONTH(D173)-3,1))</f>
        <v/>
      </c>
      <c r="G173" s="203">
        <f>IF(D173="","",DATE(YEAR(D173)+65,MONTH(D173)+4,0))</f>
        <v/>
      </c>
      <c r="H173" s="202">
        <f>IF(F173="","",MAX(0,F173-TODAY()))</f>
        <v/>
      </c>
      <c r="I173" s="187" t="n"/>
      <c r="J173" s="188" t="n"/>
      <c r="K173" s="186">
        <f>IF(J173="","",IFERROR((J173-C173)/C173,0))</f>
        <v/>
      </c>
      <c r="L173" s="187" t="n"/>
      <c r="M173" s="187" t="n"/>
      <c r="N173" s="187" t="n"/>
      <c r="O173" s="187" t="n"/>
      <c r="P173" s="187" t="n"/>
    </row>
    <row r="174" ht="22" customHeight="1">
      <c r="A174" s="184" t="n"/>
      <c r="B174" s="184" t="n"/>
      <c r="C174" s="185" t="n"/>
      <c r="D174" s="184" t="n"/>
      <c r="E174" s="202">
        <f>IF(D174="","",TEXT(DATE(YEAR(D174)+65,MONTH(D174),1),"MMM YYYY"))</f>
        <v/>
      </c>
      <c r="F174" s="203">
        <f>IF(D174="","",DATE(YEAR(D174)+65,MONTH(D174)-3,1))</f>
        <v/>
      </c>
      <c r="G174" s="203">
        <f>IF(D174="","",DATE(YEAR(D174)+65,MONTH(D174)+4,0))</f>
        <v/>
      </c>
      <c r="H174" s="202">
        <f>IF(F174="","",MAX(0,F174-TODAY()))</f>
        <v/>
      </c>
      <c r="I174" s="184" t="n"/>
      <c r="J174" s="185" t="n"/>
      <c r="K174" s="186">
        <f>IF(J174="","",IFERROR((J174-C174)/C174,0))</f>
        <v/>
      </c>
      <c r="L174" s="184" t="n"/>
      <c r="M174" s="184" t="n"/>
      <c r="N174" s="184" t="n"/>
      <c r="O174" s="184" t="n"/>
      <c r="P174" s="184" t="n"/>
    </row>
    <row r="175" ht="22" customHeight="1">
      <c r="A175" s="187" t="n"/>
      <c r="B175" s="187" t="n"/>
      <c r="C175" s="188" t="n"/>
      <c r="D175" s="187" t="n"/>
      <c r="E175" s="202">
        <f>IF(D175="","",TEXT(DATE(YEAR(D175)+65,MONTH(D175),1),"MMM YYYY"))</f>
        <v/>
      </c>
      <c r="F175" s="203">
        <f>IF(D175="","",DATE(YEAR(D175)+65,MONTH(D175)-3,1))</f>
        <v/>
      </c>
      <c r="G175" s="203">
        <f>IF(D175="","",DATE(YEAR(D175)+65,MONTH(D175)+4,0))</f>
        <v/>
      </c>
      <c r="H175" s="202">
        <f>IF(F175="","",MAX(0,F175-TODAY()))</f>
        <v/>
      </c>
      <c r="I175" s="187" t="n"/>
      <c r="J175" s="188" t="n"/>
      <c r="K175" s="186">
        <f>IF(J175="","",IFERROR((J175-C175)/C175,0))</f>
        <v/>
      </c>
      <c r="L175" s="187" t="n"/>
      <c r="M175" s="187" t="n"/>
      <c r="N175" s="187" t="n"/>
      <c r="O175" s="187" t="n"/>
      <c r="P175" s="187" t="n"/>
    </row>
    <row r="176" ht="22" customHeight="1">
      <c r="A176" s="184" t="n"/>
      <c r="B176" s="184" t="n"/>
      <c r="C176" s="185" t="n"/>
      <c r="D176" s="184" t="n"/>
      <c r="E176" s="202">
        <f>IF(D176="","",TEXT(DATE(YEAR(D176)+65,MONTH(D176),1),"MMM YYYY"))</f>
        <v/>
      </c>
      <c r="F176" s="203">
        <f>IF(D176="","",DATE(YEAR(D176)+65,MONTH(D176)-3,1))</f>
        <v/>
      </c>
      <c r="G176" s="203">
        <f>IF(D176="","",DATE(YEAR(D176)+65,MONTH(D176)+4,0))</f>
        <v/>
      </c>
      <c r="H176" s="202">
        <f>IF(F176="","",MAX(0,F176-TODAY()))</f>
        <v/>
      </c>
      <c r="I176" s="184" t="n"/>
      <c r="J176" s="185" t="n"/>
      <c r="K176" s="186">
        <f>IF(J176="","",IFERROR((J176-C176)/C176,0))</f>
        <v/>
      </c>
      <c r="L176" s="184" t="n"/>
      <c r="M176" s="184" t="n"/>
      <c r="N176" s="184" t="n"/>
      <c r="O176" s="184" t="n"/>
      <c r="P176" s="184" t="n"/>
    </row>
    <row r="177" ht="22" customHeight="1">
      <c r="A177" s="187" t="n"/>
      <c r="B177" s="187" t="n"/>
      <c r="C177" s="188" t="n"/>
      <c r="D177" s="187" t="n"/>
      <c r="E177" s="202">
        <f>IF(D177="","",TEXT(DATE(YEAR(D177)+65,MONTH(D177),1),"MMM YYYY"))</f>
        <v/>
      </c>
      <c r="F177" s="203">
        <f>IF(D177="","",DATE(YEAR(D177)+65,MONTH(D177)-3,1))</f>
        <v/>
      </c>
      <c r="G177" s="203">
        <f>IF(D177="","",DATE(YEAR(D177)+65,MONTH(D177)+4,0))</f>
        <v/>
      </c>
      <c r="H177" s="202">
        <f>IF(F177="","",MAX(0,F177-TODAY()))</f>
        <v/>
      </c>
      <c r="I177" s="187" t="n"/>
      <c r="J177" s="188" t="n"/>
      <c r="K177" s="186">
        <f>IF(J177="","",IFERROR((J177-C177)/C177,0))</f>
        <v/>
      </c>
      <c r="L177" s="187" t="n"/>
      <c r="M177" s="187" t="n"/>
      <c r="N177" s="187" t="n"/>
      <c r="O177" s="187" t="n"/>
      <c r="P177" s="187" t="n"/>
    </row>
    <row r="178" ht="22" customHeight="1">
      <c r="A178" s="184" t="n"/>
      <c r="B178" s="184" t="n"/>
      <c r="C178" s="185" t="n"/>
      <c r="D178" s="184" t="n"/>
      <c r="E178" s="202">
        <f>IF(D178="","",TEXT(DATE(YEAR(D178)+65,MONTH(D178),1),"MMM YYYY"))</f>
        <v/>
      </c>
      <c r="F178" s="203">
        <f>IF(D178="","",DATE(YEAR(D178)+65,MONTH(D178)-3,1))</f>
        <v/>
      </c>
      <c r="G178" s="203">
        <f>IF(D178="","",DATE(YEAR(D178)+65,MONTH(D178)+4,0))</f>
        <v/>
      </c>
      <c r="H178" s="202">
        <f>IF(F178="","",MAX(0,F178-TODAY()))</f>
        <v/>
      </c>
      <c r="I178" s="184" t="n"/>
      <c r="J178" s="185" t="n"/>
      <c r="K178" s="186">
        <f>IF(J178="","",IFERROR((J178-C178)/C178,0))</f>
        <v/>
      </c>
      <c r="L178" s="184" t="n"/>
      <c r="M178" s="184" t="n"/>
      <c r="N178" s="184" t="n"/>
      <c r="O178" s="184" t="n"/>
      <c r="P178" s="184" t="n"/>
    </row>
    <row r="179" ht="22" customHeight="1">
      <c r="A179" s="187" t="n"/>
      <c r="B179" s="187" t="n"/>
      <c r="C179" s="188" t="n"/>
      <c r="D179" s="187" t="n"/>
      <c r="E179" s="202">
        <f>IF(D179="","",TEXT(DATE(YEAR(D179)+65,MONTH(D179),1),"MMM YYYY"))</f>
        <v/>
      </c>
      <c r="F179" s="203">
        <f>IF(D179="","",DATE(YEAR(D179)+65,MONTH(D179)-3,1))</f>
        <v/>
      </c>
      <c r="G179" s="203">
        <f>IF(D179="","",DATE(YEAR(D179)+65,MONTH(D179)+4,0))</f>
        <v/>
      </c>
      <c r="H179" s="202">
        <f>IF(F179="","",MAX(0,F179-TODAY()))</f>
        <v/>
      </c>
      <c r="I179" s="187" t="n"/>
      <c r="J179" s="188" t="n"/>
      <c r="K179" s="186">
        <f>IF(J179="","",IFERROR((J179-C179)/C179,0))</f>
        <v/>
      </c>
      <c r="L179" s="187" t="n"/>
      <c r="M179" s="187" t="n"/>
      <c r="N179" s="187" t="n"/>
      <c r="O179" s="187" t="n"/>
      <c r="P179" s="187" t="n"/>
    </row>
    <row r="180" ht="22" customHeight="1">
      <c r="A180" s="184" t="n"/>
      <c r="B180" s="184" t="n"/>
      <c r="C180" s="185" t="n"/>
      <c r="D180" s="184" t="n"/>
      <c r="E180" s="202">
        <f>IF(D180="","",TEXT(DATE(YEAR(D180)+65,MONTH(D180),1),"MMM YYYY"))</f>
        <v/>
      </c>
      <c r="F180" s="203">
        <f>IF(D180="","",DATE(YEAR(D180)+65,MONTH(D180)-3,1))</f>
        <v/>
      </c>
      <c r="G180" s="203">
        <f>IF(D180="","",DATE(YEAR(D180)+65,MONTH(D180)+4,0))</f>
        <v/>
      </c>
      <c r="H180" s="202">
        <f>IF(F180="","",MAX(0,F180-TODAY()))</f>
        <v/>
      </c>
      <c r="I180" s="184" t="n"/>
      <c r="J180" s="185" t="n"/>
      <c r="K180" s="186">
        <f>IF(J180="","",IFERROR((J180-C180)/C180,0))</f>
        <v/>
      </c>
      <c r="L180" s="184" t="n"/>
      <c r="M180" s="184" t="n"/>
      <c r="N180" s="184" t="n"/>
      <c r="O180" s="184" t="n"/>
      <c r="P180" s="184" t="n"/>
    </row>
    <row r="181" ht="22" customHeight="1">
      <c r="A181" s="187" t="n"/>
      <c r="B181" s="187" t="n"/>
      <c r="C181" s="188" t="n"/>
      <c r="D181" s="187" t="n"/>
      <c r="E181" s="202">
        <f>IF(D181="","",TEXT(DATE(YEAR(D181)+65,MONTH(D181),1),"MMM YYYY"))</f>
        <v/>
      </c>
      <c r="F181" s="203">
        <f>IF(D181="","",DATE(YEAR(D181)+65,MONTH(D181)-3,1))</f>
        <v/>
      </c>
      <c r="G181" s="203">
        <f>IF(D181="","",DATE(YEAR(D181)+65,MONTH(D181)+4,0))</f>
        <v/>
      </c>
      <c r="H181" s="202">
        <f>IF(F181="","",MAX(0,F181-TODAY()))</f>
        <v/>
      </c>
      <c r="I181" s="187" t="n"/>
      <c r="J181" s="188" t="n"/>
      <c r="K181" s="186">
        <f>IF(J181="","",IFERROR((J181-C181)/C181,0))</f>
        <v/>
      </c>
      <c r="L181" s="187" t="n"/>
      <c r="M181" s="187" t="n"/>
      <c r="N181" s="187" t="n"/>
      <c r="O181" s="187" t="n"/>
      <c r="P181" s="187" t="n"/>
    </row>
    <row r="182" ht="22" customHeight="1">
      <c r="A182" s="184" t="n"/>
      <c r="B182" s="184" t="n"/>
      <c r="C182" s="185" t="n"/>
      <c r="D182" s="184" t="n"/>
      <c r="E182" s="202">
        <f>IF(D182="","",TEXT(DATE(YEAR(D182)+65,MONTH(D182),1),"MMM YYYY"))</f>
        <v/>
      </c>
      <c r="F182" s="203">
        <f>IF(D182="","",DATE(YEAR(D182)+65,MONTH(D182)-3,1))</f>
        <v/>
      </c>
      <c r="G182" s="203">
        <f>IF(D182="","",DATE(YEAR(D182)+65,MONTH(D182)+4,0))</f>
        <v/>
      </c>
      <c r="H182" s="202">
        <f>IF(F182="","",MAX(0,F182-TODAY()))</f>
        <v/>
      </c>
      <c r="I182" s="184" t="n"/>
      <c r="J182" s="185" t="n"/>
      <c r="K182" s="186">
        <f>IF(J182="","",IFERROR((J182-C182)/C182,0))</f>
        <v/>
      </c>
      <c r="L182" s="184" t="n"/>
      <c r="M182" s="184" t="n"/>
      <c r="N182" s="184" t="n"/>
      <c r="O182" s="184" t="n"/>
      <c r="P182" s="184" t="n"/>
    </row>
    <row r="183" ht="22" customHeight="1">
      <c r="A183" s="187" t="n"/>
      <c r="B183" s="187" t="n"/>
      <c r="C183" s="188" t="n"/>
      <c r="D183" s="187" t="n"/>
      <c r="E183" s="202">
        <f>IF(D183="","",TEXT(DATE(YEAR(D183)+65,MONTH(D183),1),"MMM YYYY"))</f>
        <v/>
      </c>
      <c r="F183" s="203">
        <f>IF(D183="","",DATE(YEAR(D183)+65,MONTH(D183)-3,1))</f>
        <v/>
      </c>
      <c r="G183" s="203">
        <f>IF(D183="","",DATE(YEAR(D183)+65,MONTH(D183)+4,0))</f>
        <v/>
      </c>
      <c r="H183" s="202">
        <f>IF(F183="","",MAX(0,F183-TODAY()))</f>
        <v/>
      </c>
      <c r="I183" s="187" t="n"/>
      <c r="J183" s="188" t="n"/>
      <c r="K183" s="186">
        <f>IF(J183="","",IFERROR((J183-C183)/C183,0))</f>
        <v/>
      </c>
      <c r="L183" s="187" t="n"/>
      <c r="M183" s="187" t="n"/>
      <c r="N183" s="187" t="n"/>
      <c r="O183" s="187" t="n"/>
      <c r="P183" s="187" t="n"/>
    </row>
    <row r="184" ht="22" customHeight="1">
      <c r="A184" s="184" t="n"/>
      <c r="B184" s="184" t="n"/>
      <c r="C184" s="185" t="n"/>
      <c r="D184" s="184" t="n"/>
      <c r="E184" s="202">
        <f>IF(D184="","",TEXT(DATE(YEAR(D184)+65,MONTH(D184),1),"MMM YYYY"))</f>
        <v/>
      </c>
      <c r="F184" s="203">
        <f>IF(D184="","",DATE(YEAR(D184)+65,MONTH(D184)-3,1))</f>
        <v/>
      </c>
      <c r="G184" s="203">
        <f>IF(D184="","",DATE(YEAR(D184)+65,MONTH(D184)+4,0))</f>
        <v/>
      </c>
      <c r="H184" s="202">
        <f>IF(F184="","",MAX(0,F184-TODAY()))</f>
        <v/>
      </c>
      <c r="I184" s="184" t="n"/>
      <c r="J184" s="185" t="n"/>
      <c r="K184" s="186">
        <f>IF(J184="","",IFERROR((J184-C184)/C184,0))</f>
        <v/>
      </c>
      <c r="L184" s="184" t="n"/>
      <c r="M184" s="184" t="n"/>
      <c r="N184" s="184" t="n"/>
      <c r="O184" s="184" t="n"/>
      <c r="P184" s="184" t="n"/>
    </row>
    <row r="185" ht="22" customHeight="1">
      <c r="A185" s="187" t="n"/>
      <c r="B185" s="187" t="n"/>
      <c r="C185" s="188" t="n"/>
      <c r="D185" s="187" t="n"/>
      <c r="E185" s="202">
        <f>IF(D185="","",TEXT(DATE(YEAR(D185)+65,MONTH(D185),1),"MMM YYYY"))</f>
        <v/>
      </c>
      <c r="F185" s="203">
        <f>IF(D185="","",DATE(YEAR(D185)+65,MONTH(D185)-3,1))</f>
        <v/>
      </c>
      <c r="G185" s="203">
        <f>IF(D185="","",DATE(YEAR(D185)+65,MONTH(D185)+4,0))</f>
        <v/>
      </c>
      <c r="H185" s="202">
        <f>IF(F185="","",MAX(0,F185-TODAY()))</f>
        <v/>
      </c>
      <c r="I185" s="187" t="n"/>
      <c r="J185" s="188" t="n"/>
      <c r="K185" s="186">
        <f>IF(J185="","",IFERROR((J185-C185)/C185,0))</f>
        <v/>
      </c>
      <c r="L185" s="187" t="n"/>
      <c r="M185" s="187" t="n"/>
      <c r="N185" s="187" t="n"/>
      <c r="O185" s="187" t="n"/>
      <c r="P185" s="187" t="n"/>
    </row>
    <row r="186" ht="22" customHeight="1">
      <c r="A186" s="184" t="n"/>
      <c r="B186" s="184" t="n"/>
      <c r="C186" s="185" t="n"/>
      <c r="D186" s="184" t="n"/>
      <c r="E186" s="202">
        <f>IF(D186="","",TEXT(DATE(YEAR(D186)+65,MONTH(D186),1),"MMM YYYY"))</f>
        <v/>
      </c>
      <c r="F186" s="203">
        <f>IF(D186="","",DATE(YEAR(D186)+65,MONTH(D186)-3,1))</f>
        <v/>
      </c>
      <c r="G186" s="203">
        <f>IF(D186="","",DATE(YEAR(D186)+65,MONTH(D186)+4,0))</f>
        <v/>
      </c>
      <c r="H186" s="202">
        <f>IF(F186="","",MAX(0,F186-TODAY()))</f>
        <v/>
      </c>
      <c r="I186" s="184" t="n"/>
      <c r="J186" s="185" t="n"/>
      <c r="K186" s="186">
        <f>IF(J186="","",IFERROR((J186-C186)/C186,0))</f>
        <v/>
      </c>
      <c r="L186" s="184" t="n"/>
      <c r="M186" s="184" t="n"/>
      <c r="N186" s="184" t="n"/>
      <c r="O186" s="184" t="n"/>
      <c r="P186" s="184" t="n"/>
    </row>
    <row r="187" ht="22" customHeight="1">
      <c r="A187" s="187" t="n"/>
      <c r="B187" s="187" t="n"/>
      <c r="C187" s="188" t="n"/>
      <c r="D187" s="187" t="n"/>
      <c r="E187" s="202">
        <f>IF(D187="","",TEXT(DATE(YEAR(D187)+65,MONTH(D187),1),"MMM YYYY"))</f>
        <v/>
      </c>
      <c r="F187" s="203">
        <f>IF(D187="","",DATE(YEAR(D187)+65,MONTH(D187)-3,1))</f>
        <v/>
      </c>
      <c r="G187" s="203">
        <f>IF(D187="","",DATE(YEAR(D187)+65,MONTH(D187)+4,0))</f>
        <v/>
      </c>
      <c r="H187" s="202">
        <f>IF(F187="","",MAX(0,F187-TODAY()))</f>
        <v/>
      </c>
      <c r="I187" s="187" t="n"/>
      <c r="J187" s="188" t="n"/>
      <c r="K187" s="186">
        <f>IF(J187="","",IFERROR((J187-C187)/C187,0))</f>
        <v/>
      </c>
      <c r="L187" s="187" t="n"/>
      <c r="M187" s="187" t="n"/>
      <c r="N187" s="187" t="n"/>
      <c r="O187" s="187" t="n"/>
      <c r="P187" s="187" t="n"/>
    </row>
    <row r="188" ht="22" customHeight="1">
      <c r="A188" s="184" t="n"/>
      <c r="B188" s="184" t="n"/>
      <c r="C188" s="185" t="n"/>
      <c r="D188" s="184" t="n"/>
      <c r="E188" s="202">
        <f>IF(D188="","",TEXT(DATE(YEAR(D188)+65,MONTH(D188),1),"MMM YYYY"))</f>
        <v/>
      </c>
      <c r="F188" s="203">
        <f>IF(D188="","",DATE(YEAR(D188)+65,MONTH(D188)-3,1))</f>
        <v/>
      </c>
      <c r="G188" s="203">
        <f>IF(D188="","",DATE(YEAR(D188)+65,MONTH(D188)+4,0))</f>
        <v/>
      </c>
      <c r="H188" s="202">
        <f>IF(F188="","",MAX(0,F188-TODAY()))</f>
        <v/>
      </c>
      <c r="I188" s="184" t="n"/>
      <c r="J188" s="185" t="n"/>
      <c r="K188" s="186">
        <f>IF(J188="","",IFERROR((J188-C188)/C188,0))</f>
        <v/>
      </c>
      <c r="L188" s="184" t="n"/>
      <c r="M188" s="184" t="n"/>
      <c r="N188" s="184" t="n"/>
      <c r="O188" s="184" t="n"/>
      <c r="P188" s="184" t="n"/>
    </row>
    <row r="189" ht="22" customHeight="1">
      <c r="A189" s="187" t="n"/>
      <c r="B189" s="187" t="n"/>
      <c r="C189" s="188" t="n"/>
      <c r="D189" s="187" t="n"/>
      <c r="E189" s="202">
        <f>IF(D189="","",TEXT(DATE(YEAR(D189)+65,MONTH(D189),1),"MMM YYYY"))</f>
        <v/>
      </c>
      <c r="F189" s="203">
        <f>IF(D189="","",DATE(YEAR(D189)+65,MONTH(D189)-3,1))</f>
        <v/>
      </c>
      <c r="G189" s="203">
        <f>IF(D189="","",DATE(YEAR(D189)+65,MONTH(D189)+4,0))</f>
        <v/>
      </c>
      <c r="H189" s="202">
        <f>IF(F189="","",MAX(0,F189-TODAY()))</f>
        <v/>
      </c>
      <c r="I189" s="187" t="n"/>
      <c r="J189" s="188" t="n"/>
      <c r="K189" s="186">
        <f>IF(J189="","",IFERROR((J189-C189)/C189,0))</f>
        <v/>
      </c>
      <c r="L189" s="187" t="n"/>
      <c r="M189" s="187" t="n"/>
      <c r="N189" s="187" t="n"/>
      <c r="O189" s="187" t="n"/>
      <c r="P189" s="187" t="n"/>
    </row>
    <row r="190" ht="22" customHeight="1">
      <c r="A190" s="184" t="n"/>
      <c r="B190" s="184" t="n"/>
      <c r="C190" s="185" t="n"/>
      <c r="D190" s="184" t="n"/>
      <c r="E190" s="202">
        <f>IF(D190="","",TEXT(DATE(YEAR(D190)+65,MONTH(D190),1),"MMM YYYY"))</f>
        <v/>
      </c>
      <c r="F190" s="203">
        <f>IF(D190="","",DATE(YEAR(D190)+65,MONTH(D190)-3,1))</f>
        <v/>
      </c>
      <c r="G190" s="203">
        <f>IF(D190="","",DATE(YEAR(D190)+65,MONTH(D190)+4,0))</f>
        <v/>
      </c>
      <c r="H190" s="202">
        <f>IF(F190="","",MAX(0,F190-TODAY()))</f>
        <v/>
      </c>
      <c r="I190" s="184" t="n"/>
      <c r="J190" s="185" t="n"/>
      <c r="K190" s="186">
        <f>IF(J190="","",IFERROR((J190-C190)/C190,0))</f>
        <v/>
      </c>
      <c r="L190" s="184" t="n"/>
      <c r="M190" s="184" t="n"/>
      <c r="N190" s="184" t="n"/>
      <c r="O190" s="184" t="n"/>
      <c r="P190" s="184" t="n"/>
    </row>
    <row r="191" ht="22" customHeight="1">
      <c r="A191" s="187" t="n"/>
      <c r="B191" s="187" t="n"/>
      <c r="C191" s="188" t="n"/>
      <c r="D191" s="187" t="n"/>
      <c r="E191" s="202">
        <f>IF(D191="","",TEXT(DATE(YEAR(D191)+65,MONTH(D191),1),"MMM YYYY"))</f>
        <v/>
      </c>
      <c r="F191" s="203">
        <f>IF(D191="","",DATE(YEAR(D191)+65,MONTH(D191)-3,1))</f>
        <v/>
      </c>
      <c r="G191" s="203">
        <f>IF(D191="","",DATE(YEAR(D191)+65,MONTH(D191)+4,0))</f>
        <v/>
      </c>
      <c r="H191" s="202">
        <f>IF(F191="","",MAX(0,F191-TODAY()))</f>
        <v/>
      </c>
      <c r="I191" s="187" t="n"/>
      <c r="J191" s="188" t="n"/>
      <c r="K191" s="186">
        <f>IF(J191="","",IFERROR((J191-C191)/C191,0))</f>
        <v/>
      </c>
      <c r="L191" s="187" t="n"/>
      <c r="M191" s="187" t="n"/>
      <c r="N191" s="187" t="n"/>
      <c r="O191" s="187" t="n"/>
      <c r="P191" s="187" t="n"/>
    </row>
    <row r="192" ht="22" customHeight="1">
      <c r="A192" s="184" t="n"/>
      <c r="B192" s="184" t="n"/>
      <c r="C192" s="185" t="n"/>
      <c r="D192" s="184" t="n"/>
      <c r="E192" s="202">
        <f>IF(D192="","",TEXT(DATE(YEAR(D192)+65,MONTH(D192),1),"MMM YYYY"))</f>
        <v/>
      </c>
      <c r="F192" s="203">
        <f>IF(D192="","",DATE(YEAR(D192)+65,MONTH(D192)-3,1))</f>
        <v/>
      </c>
      <c r="G192" s="203">
        <f>IF(D192="","",DATE(YEAR(D192)+65,MONTH(D192)+4,0))</f>
        <v/>
      </c>
      <c r="H192" s="202">
        <f>IF(F192="","",MAX(0,F192-TODAY()))</f>
        <v/>
      </c>
      <c r="I192" s="184" t="n"/>
      <c r="J192" s="185" t="n"/>
      <c r="K192" s="186">
        <f>IF(J192="","",IFERROR((J192-C192)/C192,0))</f>
        <v/>
      </c>
      <c r="L192" s="184" t="n"/>
      <c r="M192" s="184" t="n"/>
      <c r="N192" s="184" t="n"/>
      <c r="O192" s="184" t="n"/>
      <c r="P192" s="184" t="n"/>
    </row>
    <row r="193" ht="22" customHeight="1">
      <c r="A193" s="187" t="n"/>
      <c r="B193" s="187" t="n"/>
      <c r="C193" s="188" t="n"/>
      <c r="D193" s="187" t="n"/>
      <c r="E193" s="202">
        <f>IF(D193="","",TEXT(DATE(YEAR(D193)+65,MONTH(D193),1),"MMM YYYY"))</f>
        <v/>
      </c>
      <c r="F193" s="203">
        <f>IF(D193="","",DATE(YEAR(D193)+65,MONTH(D193)-3,1))</f>
        <v/>
      </c>
      <c r="G193" s="203">
        <f>IF(D193="","",DATE(YEAR(D193)+65,MONTH(D193)+4,0))</f>
        <v/>
      </c>
      <c r="H193" s="202">
        <f>IF(F193="","",MAX(0,F193-TODAY()))</f>
        <v/>
      </c>
      <c r="I193" s="187" t="n"/>
      <c r="J193" s="188" t="n"/>
      <c r="K193" s="186">
        <f>IF(J193="","",IFERROR((J193-C193)/C193,0))</f>
        <v/>
      </c>
      <c r="L193" s="187" t="n"/>
      <c r="M193" s="187" t="n"/>
      <c r="N193" s="187" t="n"/>
      <c r="O193" s="187" t="n"/>
      <c r="P193" s="187" t="n"/>
    </row>
    <row r="194" ht="22" customHeight="1">
      <c r="A194" s="184" t="n"/>
      <c r="B194" s="184" t="n"/>
      <c r="C194" s="185" t="n"/>
      <c r="D194" s="184" t="n"/>
      <c r="E194" s="202">
        <f>IF(D194="","",TEXT(DATE(YEAR(D194)+65,MONTH(D194),1),"MMM YYYY"))</f>
        <v/>
      </c>
      <c r="F194" s="203">
        <f>IF(D194="","",DATE(YEAR(D194)+65,MONTH(D194)-3,1))</f>
        <v/>
      </c>
      <c r="G194" s="203">
        <f>IF(D194="","",DATE(YEAR(D194)+65,MONTH(D194)+4,0))</f>
        <v/>
      </c>
      <c r="H194" s="202">
        <f>IF(F194="","",MAX(0,F194-TODAY()))</f>
        <v/>
      </c>
      <c r="I194" s="184" t="n"/>
      <c r="J194" s="185" t="n"/>
      <c r="K194" s="186">
        <f>IF(J194="","",IFERROR((J194-C194)/C194,0))</f>
        <v/>
      </c>
      <c r="L194" s="184" t="n"/>
      <c r="M194" s="184" t="n"/>
      <c r="N194" s="184" t="n"/>
      <c r="O194" s="184" t="n"/>
      <c r="P194" s="184" t="n"/>
    </row>
    <row r="195" ht="22" customHeight="1">
      <c r="A195" s="187" t="n"/>
      <c r="B195" s="187" t="n"/>
      <c r="C195" s="188" t="n"/>
      <c r="D195" s="187" t="n"/>
      <c r="E195" s="202">
        <f>IF(D195="","",TEXT(DATE(YEAR(D195)+65,MONTH(D195),1),"MMM YYYY"))</f>
        <v/>
      </c>
      <c r="F195" s="203">
        <f>IF(D195="","",DATE(YEAR(D195)+65,MONTH(D195)-3,1))</f>
        <v/>
      </c>
      <c r="G195" s="203">
        <f>IF(D195="","",DATE(YEAR(D195)+65,MONTH(D195)+4,0))</f>
        <v/>
      </c>
      <c r="H195" s="202">
        <f>IF(F195="","",MAX(0,F195-TODAY()))</f>
        <v/>
      </c>
      <c r="I195" s="187" t="n"/>
      <c r="J195" s="188" t="n"/>
      <c r="K195" s="186">
        <f>IF(J195="","",IFERROR((J195-C195)/C195,0))</f>
        <v/>
      </c>
      <c r="L195" s="187" t="n"/>
      <c r="M195" s="187" t="n"/>
      <c r="N195" s="187" t="n"/>
      <c r="O195" s="187" t="n"/>
      <c r="P195" s="187" t="n"/>
    </row>
    <row r="196" ht="22" customHeight="1">
      <c r="A196" s="184" t="n"/>
      <c r="B196" s="184" t="n"/>
      <c r="C196" s="185" t="n"/>
      <c r="D196" s="184" t="n"/>
      <c r="E196" s="202">
        <f>IF(D196="","",TEXT(DATE(YEAR(D196)+65,MONTH(D196),1),"MMM YYYY"))</f>
        <v/>
      </c>
      <c r="F196" s="203">
        <f>IF(D196="","",DATE(YEAR(D196)+65,MONTH(D196)-3,1))</f>
        <v/>
      </c>
      <c r="G196" s="203">
        <f>IF(D196="","",DATE(YEAR(D196)+65,MONTH(D196)+4,0))</f>
        <v/>
      </c>
      <c r="H196" s="202">
        <f>IF(F196="","",MAX(0,F196-TODAY()))</f>
        <v/>
      </c>
      <c r="I196" s="184" t="n"/>
      <c r="J196" s="185" t="n"/>
      <c r="K196" s="186">
        <f>IF(J196="","",IFERROR((J196-C196)/C196,0))</f>
        <v/>
      </c>
      <c r="L196" s="184" t="n"/>
      <c r="M196" s="184" t="n"/>
      <c r="N196" s="184" t="n"/>
      <c r="O196" s="184" t="n"/>
      <c r="P196" s="184" t="n"/>
    </row>
    <row r="197" ht="22" customHeight="1">
      <c r="A197" s="187" t="n"/>
      <c r="B197" s="187" t="n"/>
      <c r="C197" s="188" t="n"/>
      <c r="D197" s="187" t="n"/>
      <c r="E197" s="202">
        <f>IF(D197="","",TEXT(DATE(YEAR(D197)+65,MONTH(D197),1),"MMM YYYY"))</f>
        <v/>
      </c>
      <c r="F197" s="203">
        <f>IF(D197="","",DATE(YEAR(D197)+65,MONTH(D197)-3,1))</f>
        <v/>
      </c>
      <c r="G197" s="203">
        <f>IF(D197="","",DATE(YEAR(D197)+65,MONTH(D197)+4,0))</f>
        <v/>
      </c>
      <c r="H197" s="202">
        <f>IF(F197="","",MAX(0,F197-TODAY()))</f>
        <v/>
      </c>
      <c r="I197" s="187" t="n"/>
      <c r="J197" s="188" t="n"/>
      <c r="K197" s="186">
        <f>IF(J197="","",IFERROR((J197-C197)/C197,0))</f>
        <v/>
      </c>
      <c r="L197" s="187" t="n"/>
      <c r="M197" s="187" t="n"/>
      <c r="N197" s="187" t="n"/>
      <c r="O197" s="187" t="n"/>
      <c r="P197" s="187" t="n"/>
    </row>
    <row r="198" ht="22" customHeight="1">
      <c r="A198" s="184" t="n"/>
      <c r="B198" s="184" t="n"/>
      <c r="C198" s="185" t="n"/>
      <c r="D198" s="184" t="n"/>
      <c r="E198" s="202">
        <f>IF(D198="","",TEXT(DATE(YEAR(D198)+65,MONTH(D198),1),"MMM YYYY"))</f>
        <v/>
      </c>
      <c r="F198" s="203">
        <f>IF(D198="","",DATE(YEAR(D198)+65,MONTH(D198)-3,1))</f>
        <v/>
      </c>
      <c r="G198" s="203">
        <f>IF(D198="","",DATE(YEAR(D198)+65,MONTH(D198)+4,0))</f>
        <v/>
      </c>
      <c r="H198" s="202">
        <f>IF(F198="","",MAX(0,F198-TODAY()))</f>
        <v/>
      </c>
      <c r="I198" s="184" t="n"/>
      <c r="J198" s="185" t="n"/>
      <c r="K198" s="186">
        <f>IF(J198="","",IFERROR((J198-C198)/C198,0))</f>
        <v/>
      </c>
      <c r="L198" s="184" t="n"/>
      <c r="M198" s="184" t="n"/>
      <c r="N198" s="184" t="n"/>
      <c r="O198" s="184" t="n"/>
      <c r="P198" s="184" t="n"/>
    </row>
    <row r="199" ht="22" customHeight="1">
      <c r="A199" s="187" t="n"/>
      <c r="B199" s="187" t="n"/>
      <c r="C199" s="188" t="n"/>
      <c r="D199" s="187" t="n"/>
      <c r="E199" s="202">
        <f>IF(D199="","",TEXT(DATE(YEAR(D199)+65,MONTH(D199),1),"MMM YYYY"))</f>
        <v/>
      </c>
      <c r="F199" s="203">
        <f>IF(D199="","",DATE(YEAR(D199)+65,MONTH(D199)-3,1))</f>
        <v/>
      </c>
      <c r="G199" s="203">
        <f>IF(D199="","",DATE(YEAR(D199)+65,MONTH(D199)+4,0))</f>
        <v/>
      </c>
      <c r="H199" s="202">
        <f>IF(F199="","",MAX(0,F199-TODAY()))</f>
        <v/>
      </c>
      <c r="I199" s="187" t="n"/>
      <c r="J199" s="188" t="n"/>
      <c r="K199" s="186">
        <f>IF(J199="","",IFERROR((J199-C199)/C199,0))</f>
        <v/>
      </c>
      <c r="L199" s="187" t="n"/>
      <c r="M199" s="187" t="n"/>
      <c r="N199" s="187" t="n"/>
      <c r="O199" s="187" t="n"/>
      <c r="P199" s="187" t="n"/>
    </row>
    <row r="200" ht="22" customHeight="1">
      <c r="A200" s="184" t="n"/>
      <c r="B200" s="184" t="n"/>
      <c r="C200" s="185" t="n"/>
      <c r="D200" s="184" t="n"/>
      <c r="E200" s="202">
        <f>IF(D200="","",TEXT(DATE(YEAR(D200)+65,MONTH(D200),1),"MMM YYYY"))</f>
        <v/>
      </c>
      <c r="F200" s="203">
        <f>IF(D200="","",DATE(YEAR(D200)+65,MONTH(D200)-3,1))</f>
        <v/>
      </c>
      <c r="G200" s="203">
        <f>IF(D200="","",DATE(YEAR(D200)+65,MONTH(D200)+4,0))</f>
        <v/>
      </c>
      <c r="H200" s="202">
        <f>IF(F200="","",MAX(0,F200-TODAY()))</f>
        <v/>
      </c>
      <c r="I200" s="184" t="n"/>
      <c r="J200" s="185" t="n"/>
      <c r="K200" s="186">
        <f>IF(J200="","",IFERROR((J200-C200)/C200,0))</f>
        <v/>
      </c>
      <c r="L200" s="184" t="n"/>
      <c r="M200" s="184" t="n"/>
      <c r="N200" s="184" t="n"/>
      <c r="O200" s="184" t="n"/>
      <c r="P200" s="184" t="n"/>
    </row>
    <row r="201" ht="22" customHeight="1">
      <c r="A201" s="187" t="n"/>
      <c r="B201" s="187" t="n"/>
      <c r="C201" s="188" t="n"/>
      <c r="D201" s="187" t="n"/>
      <c r="E201" s="202">
        <f>IF(D201="","",TEXT(DATE(YEAR(D201)+65,MONTH(D201),1),"MMM YYYY"))</f>
        <v/>
      </c>
      <c r="F201" s="203">
        <f>IF(D201="","",DATE(YEAR(D201)+65,MONTH(D201)-3,1))</f>
        <v/>
      </c>
      <c r="G201" s="203">
        <f>IF(D201="","",DATE(YEAR(D201)+65,MONTH(D201)+4,0))</f>
        <v/>
      </c>
      <c r="H201" s="202">
        <f>IF(F201="","",MAX(0,F201-TODAY()))</f>
        <v/>
      </c>
      <c r="I201" s="187" t="n"/>
      <c r="J201" s="188" t="n"/>
      <c r="K201" s="186">
        <f>IF(J201="","",IFERROR((J201-C201)/C201,0))</f>
        <v/>
      </c>
      <c r="L201" s="187" t="n"/>
      <c r="M201" s="187" t="n"/>
      <c r="N201" s="187" t="n"/>
      <c r="O201" s="187" t="n"/>
      <c r="P201" s="187" t="n"/>
    </row>
    <row r="202" ht="22" customHeight="1">
      <c r="A202" s="184" t="n"/>
      <c r="B202" s="184" t="n"/>
      <c r="C202" s="185" t="n"/>
      <c r="D202" s="184" t="n"/>
      <c r="E202" s="202">
        <f>IF(D202="","",TEXT(DATE(YEAR(D202)+65,MONTH(D202),1),"MMM YYYY"))</f>
        <v/>
      </c>
      <c r="F202" s="203">
        <f>IF(D202="","",DATE(YEAR(D202)+65,MONTH(D202)-3,1))</f>
        <v/>
      </c>
      <c r="G202" s="203">
        <f>IF(D202="","",DATE(YEAR(D202)+65,MONTH(D202)+4,0))</f>
        <v/>
      </c>
      <c r="H202" s="202">
        <f>IF(F202="","",MAX(0,F202-TODAY()))</f>
        <v/>
      </c>
      <c r="I202" s="184" t="n"/>
      <c r="J202" s="185" t="n"/>
      <c r="K202" s="186">
        <f>IF(J202="","",IFERROR((J202-C202)/C202,0))</f>
        <v/>
      </c>
      <c r="L202" s="184" t="n"/>
      <c r="M202" s="184" t="n"/>
      <c r="N202" s="184" t="n"/>
      <c r="O202" s="184" t="n"/>
      <c r="P202" s="184" t="n"/>
    </row>
    <row r="203" ht="22" customHeight="1">
      <c r="A203" s="187" t="n"/>
      <c r="B203" s="187" t="n"/>
      <c r="C203" s="188" t="n"/>
      <c r="D203" s="187" t="n"/>
      <c r="E203" s="202">
        <f>IF(D203="","",TEXT(DATE(YEAR(D203)+65,MONTH(D203),1),"MMM YYYY"))</f>
        <v/>
      </c>
      <c r="F203" s="203">
        <f>IF(D203="","",DATE(YEAR(D203)+65,MONTH(D203)-3,1))</f>
        <v/>
      </c>
      <c r="G203" s="203">
        <f>IF(D203="","",DATE(YEAR(D203)+65,MONTH(D203)+4,0))</f>
        <v/>
      </c>
      <c r="H203" s="202">
        <f>IF(F203="","",MAX(0,F203-TODAY()))</f>
        <v/>
      </c>
      <c r="I203" s="187" t="n"/>
      <c r="J203" s="188" t="n"/>
      <c r="K203" s="186">
        <f>IF(J203="","",IFERROR((J203-C203)/C203,0))</f>
        <v/>
      </c>
      <c r="L203" s="187" t="n"/>
      <c r="M203" s="187" t="n"/>
      <c r="N203" s="187" t="n"/>
      <c r="O203" s="187" t="n"/>
      <c r="P203" s="187" t="n"/>
    </row>
    <row r="204" ht="22" customHeight="1">
      <c r="A204" s="184" t="n"/>
      <c r="B204" s="184" t="n"/>
      <c r="C204" s="185" t="n"/>
      <c r="D204" s="184" t="n"/>
      <c r="E204" s="202">
        <f>IF(D204="","",TEXT(DATE(YEAR(D204)+65,MONTH(D204),1),"MMM YYYY"))</f>
        <v/>
      </c>
      <c r="F204" s="203">
        <f>IF(D204="","",DATE(YEAR(D204)+65,MONTH(D204)-3,1))</f>
        <v/>
      </c>
      <c r="G204" s="203">
        <f>IF(D204="","",DATE(YEAR(D204)+65,MONTH(D204)+4,0))</f>
        <v/>
      </c>
      <c r="H204" s="202">
        <f>IF(F204="","",MAX(0,F204-TODAY()))</f>
        <v/>
      </c>
      <c r="I204" s="184" t="n"/>
      <c r="J204" s="185" t="n"/>
      <c r="K204" s="186">
        <f>IF(J204="","",IFERROR((J204-C204)/C204,0))</f>
        <v/>
      </c>
      <c r="L204" s="184" t="n"/>
      <c r="M204" s="184" t="n"/>
      <c r="N204" s="184" t="n"/>
      <c r="O204" s="184" t="n"/>
      <c r="P204" s="184" t="n"/>
    </row>
    <row r="205" ht="22" customHeight="1">
      <c r="A205" s="187" t="n"/>
      <c r="B205" s="187" t="n"/>
      <c r="C205" s="188" t="n"/>
      <c r="D205" s="187" t="n"/>
      <c r="E205" s="202">
        <f>IF(D205="","",TEXT(DATE(YEAR(D205)+65,MONTH(D205),1),"MMM YYYY"))</f>
        <v/>
      </c>
      <c r="F205" s="203">
        <f>IF(D205="","",DATE(YEAR(D205)+65,MONTH(D205)-3,1))</f>
        <v/>
      </c>
      <c r="G205" s="203">
        <f>IF(D205="","",DATE(YEAR(D205)+65,MONTH(D205)+4,0))</f>
        <v/>
      </c>
      <c r="H205" s="202">
        <f>IF(F205="","",MAX(0,F205-TODAY()))</f>
        <v/>
      </c>
      <c r="I205" s="187" t="n"/>
      <c r="J205" s="188" t="n"/>
      <c r="K205" s="186">
        <f>IF(J205="","",IFERROR((J205-C205)/C205,0))</f>
        <v/>
      </c>
      <c r="L205" s="187" t="n"/>
      <c r="M205" s="187" t="n"/>
      <c r="N205" s="187" t="n"/>
      <c r="O205" s="187" t="n"/>
      <c r="P205" s="187" t="n"/>
    </row>
    <row r="206" ht="22" customHeight="1">
      <c r="A206" s="184" t="n"/>
      <c r="B206" s="184" t="n"/>
      <c r="C206" s="185" t="n"/>
      <c r="D206" s="184" t="n"/>
      <c r="E206" s="202">
        <f>IF(D206="","",TEXT(DATE(YEAR(D206)+65,MONTH(D206),1),"MMM YYYY"))</f>
        <v/>
      </c>
      <c r="F206" s="203">
        <f>IF(D206="","",DATE(YEAR(D206)+65,MONTH(D206)-3,1))</f>
        <v/>
      </c>
      <c r="G206" s="203">
        <f>IF(D206="","",DATE(YEAR(D206)+65,MONTH(D206)+4,0))</f>
        <v/>
      </c>
      <c r="H206" s="202">
        <f>IF(F206="","",MAX(0,F206-TODAY()))</f>
        <v/>
      </c>
      <c r="I206" s="184" t="n"/>
      <c r="J206" s="185" t="n"/>
      <c r="K206" s="186">
        <f>IF(J206="","",IFERROR((J206-C206)/C206,0))</f>
        <v/>
      </c>
      <c r="L206" s="184" t="n"/>
      <c r="M206" s="184" t="n"/>
      <c r="N206" s="184" t="n"/>
      <c r="O206" s="184" t="n"/>
      <c r="P206" s="184" t="n"/>
    </row>
    <row r="207" ht="22" customHeight="1">
      <c r="A207" s="187" t="n"/>
      <c r="B207" s="187" t="n"/>
      <c r="C207" s="188" t="n"/>
      <c r="D207" s="187" t="n"/>
      <c r="E207" s="202">
        <f>IF(D207="","",TEXT(DATE(YEAR(D207)+65,MONTH(D207),1),"MMM YYYY"))</f>
        <v/>
      </c>
      <c r="F207" s="203">
        <f>IF(D207="","",DATE(YEAR(D207)+65,MONTH(D207)-3,1))</f>
        <v/>
      </c>
      <c r="G207" s="203">
        <f>IF(D207="","",DATE(YEAR(D207)+65,MONTH(D207)+4,0))</f>
        <v/>
      </c>
      <c r="H207" s="202">
        <f>IF(F207="","",MAX(0,F207-TODAY()))</f>
        <v/>
      </c>
      <c r="I207" s="187" t="n"/>
      <c r="J207" s="188" t="n"/>
      <c r="K207" s="186">
        <f>IF(J207="","",IFERROR((J207-C207)/C207,0))</f>
        <v/>
      </c>
      <c r="L207" s="187" t="n"/>
      <c r="M207" s="187" t="n"/>
      <c r="N207" s="187" t="n"/>
      <c r="O207" s="187" t="n"/>
      <c r="P207" s="187" t="n"/>
    </row>
    <row r="208" ht="22" customHeight="1">
      <c r="A208" s="184" t="n"/>
      <c r="B208" s="184" t="n"/>
      <c r="C208" s="185" t="n"/>
      <c r="D208" s="184" t="n"/>
      <c r="E208" s="202">
        <f>IF(D208="","",TEXT(DATE(YEAR(D208)+65,MONTH(D208),1),"MMM YYYY"))</f>
        <v/>
      </c>
      <c r="F208" s="203">
        <f>IF(D208="","",DATE(YEAR(D208)+65,MONTH(D208)-3,1))</f>
        <v/>
      </c>
      <c r="G208" s="203">
        <f>IF(D208="","",DATE(YEAR(D208)+65,MONTH(D208)+4,0))</f>
        <v/>
      </c>
      <c r="H208" s="202">
        <f>IF(F208="","",MAX(0,F208-TODAY()))</f>
        <v/>
      </c>
      <c r="I208" s="184" t="n"/>
      <c r="J208" s="185" t="n"/>
      <c r="K208" s="186">
        <f>IF(J208="","",IFERROR((J208-C208)/C208,0))</f>
        <v/>
      </c>
      <c r="L208" s="184" t="n"/>
      <c r="M208" s="184" t="n"/>
      <c r="N208" s="184" t="n"/>
      <c r="O208" s="184" t="n"/>
      <c r="P208" s="184" t="n"/>
    </row>
    <row r="209" ht="22" customHeight="1">
      <c r="A209" s="187" t="n"/>
      <c r="B209" s="187" t="n"/>
      <c r="C209" s="188" t="n"/>
      <c r="D209" s="187" t="n"/>
      <c r="E209" s="202">
        <f>IF(D209="","",TEXT(DATE(YEAR(D209)+65,MONTH(D209),1),"MMM YYYY"))</f>
        <v/>
      </c>
      <c r="F209" s="203">
        <f>IF(D209="","",DATE(YEAR(D209)+65,MONTH(D209)-3,1))</f>
        <v/>
      </c>
      <c r="G209" s="203">
        <f>IF(D209="","",DATE(YEAR(D209)+65,MONTH(D209)+4,0))</f>
        <v/>
      </c>
      <c r="H209" s="202">
        <f>IF(F209="","",MAX(0,F209-TODAY()))</f>
        <v/>
      </c>
      <c r="I209" s="187" t="n"/>
      <c r="J209" s="188" t="n"/>
      <c r="K209" s="186">
        <f>IF(J209="","",IFERROR((J209-C209)/C209,0))</f>
        <v/>
      </c>
      <c r="L209" s="187" t="n"/>
      <c r="M209" s="187" t="n"/>
      <c r="N209" s="187" t="n"/>
      <c r="O209" s="187" t="n"/>
      <c r="P209" s="187" t="n"/>
    </row>
    <row r="210" ht="22" customHeight="1">
      <c r="A210" s="184" t="n"/>
      <c r="B210" s="184" t="n"/>
      <c r="C210" s="185" t="n"/>
      <c r="D210" s="184" t="n"/>
      <c r="E210" s="202">
        <f>IF(D210="","",TEXT(DATE(YEAR(D210)+65,MONTH(D210),1),"MMM YYYY"))</f>
        <v/>
      </c>
      <c r="F210" s="203">
        <f>IF(D210="","",DATE(YEAR(D210)+65,MONTH(D210)-3,1))</f>
        <v/>
      </c>
      <c r="G210" s="203">
        <f>IF(D210="","",DATE(YEAR(D210)+65,MONTH(D210)+4,0))</f>
        <v/>
      </c>
      <c r="H210" s="202">
        <f>IF(F210="","",MAX(0,F210-TODAY()))</f>
        <v/>
      </c>
      <c r="I210" s="184" t="n"/>
      <c r="J210" s="185" t="n"/>
      <c r="K210" s="186">
        <f>IF(J210="","",IFERROR((J210-C210)/C210,0))</f>
        <v/>
      </c>
      <c r="L210" s="184" t="n"/>
      <c r="M210" s="184" t="n"/>
      <c r="N210" s="184" t="n"/>
      <c r="O210" s="184" t="n"/>
      <c r="P210" s="184" t="n"/>
    </row>
    <row r="211" ht="22" customHeight="1">
      <c r="A211" s="187" t="n"/>
      <c r="B211" s="187" t="n"/>
      <c r="C211" s="188" t="n"/>
      <c r="D211" s="187" t="n"/>
      <c r="E211" s="202">
        <f>IF(D211="","",TEXT(DATE(YEAR(D211)+65,MONTH(D211),1),"MMM YYYY"))</f>
        <v/>
      </c>
      <c r="F211" s="203">
        <f>IF(D211="","",DATE(YEAR(D211)+65,MONTH(D211)-3,1))</f>
        <v/>
      </c>
      <c r="G211" s="203">
        <f>IF(D211="","",DATE(YEAR(D211)+65,MONTH(D211)+4,0))</f>
        <v/>
      </c>
      <c r="H211" s="202">
        <f>IF(F211="","",MAX(0,F211-TODAY()))</f>
        <v/>
      </c>
      <c r="I211" s="187" t="n"/>
      <c r="J211" s="188" t="n"/>
      <c r="K211" s="186">
        <f>IF(J211="","",IFERROR((J211-C211)/C211,0))</f>
        <v/>
      </c>
      <c r="L211" s="187" t="n"/>
      <c r="M211" s="187" t="n"/>
      <c r="N211" s="187" t="n"/>
      <c r="O211" s="187" t="n"/>
      <c r="P211" s="187" t="n"/>
    </row>
    <row r="212" ht="22" customHeight="1">
      <c r="A212" s="184" t="n"/>
      <c r="B212" s="184" t="n"/>
      <c r="C212" s="184" t="n"/>
      <c r="D212" s="184" t="n"/>
      <c r="E212" s="202">
        <f>IF(D212="","",TEXT(DATE(YEAR(D212)+65,MONTH(D212),1),"MMM YYYY"))</f>
        <v/>
      </c>
      <c r="F212" s="203">
        <f>IF(D212="","",DATE(YEAR(D212)+65,MONTH(D212)-3,1))</f>
        <v/>
      </c>
      <c r="G212" s="203">
        <f>IF(D212="","",DATE(YEAR(D212)+65,MONTH(D212)+4,0))</f>
        <v/>
      </c>
      <c r="H212" s="202">
        <f>IF(F212="","",MAX(0,F212-TODAY()))</f>
        <v/>
      </c>
      <c r="I212" s="184" t="n"/>
      <c r="J212" s="184" t="n"/>
      <c r="K212" s="184" t="n"/>
      <c r="L212" s="184" t="n"/>
      <c r="M212" s="184" t="n"/>
      <c r="N212" s="184" t="n"/>
      <c r="O212" s="184" t="n"/>
      <c r="P212" s="184" t="n"/>
    </row>
    <row r="213" ht="22" customHeight="1">
      <c r="A213" s="187" t="n"/>
      <c r="B213" s="187" t="n"/>
      <c r="C213" s="187" t="n"/>
      <c r="D213" s="187" t="n"/>
      <c r="E213" s="202">
        <f>IF(D213="","",TEXT(DATE(YEAR(D213)+65,MONTH(D213),1),"MMM YYYY"))</f>
        <v/>
      </c>
      <c r="F213" s="203">
        <f>IF(D213="","",DATE(YEAR(D213)+65,MONTH(D213)-3,1))</f>
        <v/>
      </c>
      <c r="G213" s="203">
        <f>IF(D213="","",DATE(YEAR(D213)+65,MONTH(D213)+4,0))</f>
        <v/>
      </c>
      <c r="H213" s="202">
        <f>IF(F213="","",MAX(0,F213-TODAY()))</f>
        <v/>
      </c>
      <c r="I213" s="187" t="n"/>
      <c r="J213" s="187" t="n"/>
      <c r="K213" s="187" t="n"/>
      <c r="L213" s="187" t="n"/>
      <c r="M213" s="187" t="n"/>
      <c r="N213" s="187" t="n"/>
      <c r="O213" s="187" t="n"/>
      <c r="P213" s="187" t="n"/>
    </row>
    <row r="214" ht="22" customHeight="1">
      <c r="A214" s="184" t="n"/>
      <c r="B214" s="184" t="n"/>
      <c r="C214" s="184" t="n"/>
      <c r="D214" s="184" t="n"/>
      <c r="E214" s="202">
        <f>IF(D214="","",TEXT(DATE(YEAR(D214)+65,MONTH(D214),1),"MMM YYYY"))</f>
        <v/>
      </c>
      <c r="F214" s="203">
        <f>IF(D214="","",DATE(YEAR(D214)+65,MONTH(D214)-3,1))</f>
        <v/>
      </c>
      <c r="G214" s="203">
        <f>IF(D214="","",DATE(YEAR(D214)+65,MONTH(D214)+4,0))</f>
        <v/>
      </c>
      <c r="H214" s="202">
        <f>IF(F214="","",MAX(0,F214-TODAY()))</f>
        <v/>
      </c>
      <c r="I214" s="184" t="n"/>
      <c r="J214" s="184" t="n"/>
      <c r="K214" s="184" t="n"/>
      <c r="L214" s="184" t="n"/>
      <c r="M214" s="184" t="n"/>
      <c r="N214" s="184" t="n"/>
      <c r="O214" s="184" t="n"/>
      <c r="P214" s="184" t="n"/>
    </row>
    <row r="215" ht="22" customHeight="1">
      <c r="A215" s="187" t="n"/>
      <c r="B215" s="187" t="n"/>
      <c r="C215" s="187" t="n"/>
      <c r="D215" s="187" t="n"/>
      <c r="E215" s="202">
        <f>IF(D215="","",TEXT(DATE(YEAR(D215)+65,MONTH(D215),1),"MMM YYYY"))</f>
        <v/>
      </c>
      <c r="F215" s="203">
        <f>IF(D215="","",DATE(YEAR(D215)+65,MONTH(D215)-3,1))</f>
        <v/>
      </c>
      <c r="G215" s="203">
        <f>IF(D215="","",DATE(YEAR(D215)+65,MONTH(D215)+4,0))</f>
        <v/>
      </c>
      <c r="H215" s="202">
        <f>IF(F215="","",MAX(0,F215-TODAY()))</f>
        <v/>
      </c>
      <c r="I215" s="187" t="n"/>
      <c r="J215" s="187" t="n"/>
      <c r="K215" s="187" t="n"/>
      <c r="L215" s="187" t="n"/>
      <c r="M215" s="187" t="n"/>
      <c r="N215" s="187" t="n"/>
      <c r="O215" s="187" t="n"/>
      <c r="P215" s="187" t="n"/>
    </row>
    <row r="216" ht="22" customHeight="1">
      <c r="A216" s="184" t="n"/>
      <c r="B216" s="184" t="n"/>
      <c r="C216" s="184" t="n"/>
      <c r="D216" s="184" t="n"/>
      <c r="E216" s="202">
        <f>IF(D216="","",TEXT(DATE(YEAR(D216)+65,MONTH(D216),1),"MMM YYYY"))</f>
        <v/>
      </c>
      <c r="F216" s="203">
        <f>IF(D216="","",DATE(YEAR(D216)+65,MONTH(D216)-3,1))</f>
        <v/>
      </c>
      <c r="G216" s="203">
        <f>IF(D216="","",DATE(YEAR(D216)+65,MONTH(D216)+4,0))</f>
        <v/>
      </c>
      <c r="H216" s="202">
        <f>IF(F216="","",MAX(0,F216-TODAY()))</f>
        <v/>
      </c>
      <c r="I216" s="184" t="n"/>
      <c r="J216" s="184" t="n"/>
      <c r="K216" s="184" t="n"/>
      <c r="L216" s="184" t="n"/>
      <c r="M216" s="184" t="n"/>
      <c r="N216" s="184" t="n"/>
      <c r="O216" s="184" t="n"/>
      <c r="P216" s="184" t="n"/>
    </row>
    <row r="217" ht="22" customHeight="1">
      <c r="A217" s="187" t="n"/>
      <c r="B217" s="187" t="n"/>
      <c r="C217" s="187" t="n"/>
      <c r="D217" s="187" t="n"/>
      <c r="E217" s="202">
        <f>IF(D217="","",TEXT(DATE(YEAR(D217)+65,MONTH(D217),1),"MMM YYYY"))</f>
        <v/>
      </c>
      <c r="F217" s="203">
        <f>IF(D217="","",DATE(YEAR(D217)+65,MONTH(D217)-3,1))</f>
        <v/>
      </c>
      <c r="G217" s="203">
        <f>IF(D217="","",DATE(YEAR(D217)+65,MONTH(D217)+4,0))</f>
        <v/>
      </c>
      <c r="H217" s="202">
        <f>IF(F217="","",MAX(0,F217-TODAY()))</f>
        <v/>
      </c>
      <c r="I217" s="187" t="n"/>
      <c r="J217" s="187" t="n"/>
      <c r="K217" s="187" t="n"/>
      <c r="L217" s="187" t="n"/>
      <c r="M217" s="187" t="n"/>
      <c r="N217" s="187" t="n"/>
      <c r="O217" s="187" t="n"/>
      <c r="P217" s="187" t="n"/>
    </row>
    <row r="218" ht="22" customHeight="1">
      <c r="A218" s="184" t="n"/>
      <c r="B218" s="184" t="n"/>
      <c r="C218" s="184" t="n"/>
      <c r="D218" s="184" t="n"/>
      <c r="E218" s="202">
        <f>IF(D218="","",TEXT(DATE(YEAR(D218)+65,MONTH(D218),1),"MMM YYYY"))</f>
        <v/>
      </c>
      <c r="F218" s="203">
        <f>IF(D218="","",DATE(YEAR(D218)+65,MONTH(D218)-3,1))</f>
        <v/>
      </c>
      <c r="G218" s="203">
        <f>IF(D218="","",DATE(YEAR(D218)+65,MONTH(D218)+4,0))</f>
        <v/>
      </c>
      <c r="H218" s="202">
        <f>IF(F218="","",MAX(0,F218-TODAY()))</f>
        <v/>
      </c>
      <c r="I218" s="184" t="n"/>
      <c r="J218" s="184" t="n"/>
      <c r="K218" s="184" t="n"/>
      <c r="L218" s="184" t="n"/>
      <c r="M218" s="184" t="n"/>
      <c r="N218" s="184" t="n"/>
      <c r="O218" s="184" t="n"/>
      <c r="P218" s="184" t="n"/>
    </row>
    <row r="219" ht="22" customHeight="1">
      <c r="A219" s="187" t="n"/>
      <c r="B219" s="187" t="n"/>
      <c r="C219" s="187" t="n"/>
      <c r="D219" s="187" t="n"/>
      <c r="E219" s="202">
        <f>IF(D219="","",TEXT(DATE(YEAR(D219)+65,MONTH(D219),1),"MMM YYYY"))</f>
        <v/>
      </c>
      <c r="F219" s="203">
        <f>IF(D219="","",DATE(YEAR(D219)+65,MONTH(D219)-3,1))</f>
        <v/>
      </c>
      <c r="G219" s="203">
        <f>IF(D219="","",DATE(YEAR(D219)+65,MONTH(D219)+4,0))</f>
        <v/>
      </c>
      <c r="H219" s="202">
        <f>IF(F219="","",MAX(0,F219-TODAY()))</f>
        <v/>
      </c>
      <c r="I219" s="187" t="n"/>
      <c r="J219" s="187" t="n"/>
      <c r="K219" s="187" t="n"/>
      <c r="L219" s="187" t="n"/>
      <c r="M219" s="187" t="n"/>
      <c r="N219" s="187" t="n"/>
      <c r="O219" s="187" t="n"/>
      <c r="P219" s="187" t="n"/>
    </row>
    <row r="220" ht="22" customHeight="1">
      <c r="A220" s="184" t="n"/>
      <c r="B220" s="184" t="n"/>
      <c r="C220" s="184" t="n"/>
      <c r="D220" s="184" t="n"/>
      <c r="E220" s="202">
        <f>IF(D220="","",TEXT(DATE(YEAR(D220)+65,MONTH(D220),1),"MMM YYYY"))</f>
        <v/>
      </c>
      <c r="F220" s="203">
        <f>IF(D220="","",DATE(YEAR(D220)+65,MONTH(D220)-3,1))</f>
        <v/>
      </c>
      <c r="G220" s="203">
        <f>IF(D220="","",DATE(YEAR(D220)+65,MONTH(D220)+4,0))</f>
        <v/>
      </c>
      <c r="H220" s="202">
        <f>IF(F220="","",MAX(0,F220-TODAY()))</f>
        <v/>
      </c>
      <c r="I220" s="184" t="n"/>
      <c r="J220" s="184" t="n"/>
      <c r="K220" s="184" t="n"/>
      <c r="L220" s="184" t="n"/>
      <c r="M220" s="184" t="n"/>
      <c r="N220" s="184" t="n"/>
      <c r="O220" s="184" t="n"/>
      <c r="P220" s="184" t="n"/>
    </row>
    <row r="221" ht="22" customHeight="1">
      <c r="A221" s="187" t="n"/>
      <c r="B221" s="187" t="n"/>
      <c r="C221" s="187" t="n"/>
      <c r="D221" s="187" t="n"/>
      <c r="E221" s="202">
        <f>IF(D221="","",TEXT(DATE(YEAR(D221)+65,MONTH(D221),1),"MMM YYYY"))</f>
        <v/>
      </c>
      <c r="F221" s="203">
        <f>IF(D221="","",DATE(YEAR(D221)+65,MONTH(D221)-3,1))</f>
        <v/>
      </c>
      <c r="G221" s="203">
        <f>IF(D221="","",DATE(YEAR(D221)+65,MONTH(D221)+4,0))</f>
        <v/>
      </c>
      <c r="H221" s="202">
        <f>IF(F221="","",MAX(0,F221-TODAY()))</f>
        <v/>
      </c>
      <c r="I221" s="187" t="n"/>
      <c r="J221" s="187" t="n"/>
      <c r="K221" s="187" t="n"/>
      <c r="L221" s="187" t="n"/>
      <c r="M221" s="187" t="n"/>
      <c r="N221" s="187" t="n"/>
      <c r="O221" s="187" t="n"/>
      <c r="P221" s="187" t="n"/>
    </row>
    <row r="222" ht="22" customHeight="1">
      <c r="A222" s="184" t="n"/>
      <c r="B222" s="184" t="n"/>
      <c r="C222" s="184" t="n"/>
      <c r="D222" s="184" t="n"/>
      <c r="E222" s="202">
        <f>IF(D222="","",TEXT(DATE(YEAR(D222)+65,MONTH(D222),1),"MMM YYYY"))</f>
        <v/>
      </c>
      <c r="F222" s="203">
        <f>IF(D222="","",DATE(YEAR(D222)+65,MONTH(D222)-3,1))</f>
        <v/>
      </c>
      <c r="G222" s="203">
        <f>IF(D222="","",DATE(YEAR(D222)+65,MONTH(D222)+4,0))</f>
        <v/>
      </c>
      <c r="H222" s="202">
        <f>IF(F222="","",MAX(0,F222-TODAY()))</f>
        <v/>
      </c>
      <c r="I222" s="184" t="n"/>
      <c r="J222" s="184" t="n"/>
      <c r="K222" s="184" t="n"/>
      <c r="L222" s="184" t="n"/>
      <c r="M222" s="184" t="n"/>
      <c r="N222" s="184" t="n"/>
      <c r="O222" s="184" t="n"/>
      <c r="P222" s="184" t="n"/>
    </row>
    <row r="223" ht="22" customHeight="1">
      <c r="A223" s="187" t="n"/>
      <c r="B223" s="187" t="n"/>
      <c r="C223" s="187" t="n"/>
      <c r="D223" s="187" t="n"/>
      <c r="E223" s="202">
        <f>IF(D223="","",TEXT(DATE(YEAR(D223)+65,MONTH(D223),1),"MMM YYYY"))</f>
        <v/>
      </c>
      <c r="F223" s="203">
        <f>IF(D223="","",DATE(YEAR(D223)+65,MONTH(D223)-3,1))</f>
        <v/>
      </c>
      <c r="G223" s="203">
        <f>IF(D223="","",DATE(YEAR(D223)+65,MONTH(D223)+4,0))</f>
        <v/>
      </c>
      <c r="H223" s="202">
        <f>IF(F223="","",MAX(0,F223-TODAY()))</f>
        <v/>
      </c>
      <c r="I223" s="187" t="n"/>
      <c r="J223" s="187" t="n"/>
      <c r="K223" s="187" t="n"/>
      <c r="L223" s="187" t="n"/>
      <c r="M223" s="187" t="n"/>
      <c r="N223" s="187" t="n"/>
      <c r="O223" s="187" t="n"/>
      <c r="P223" s="187" t="n"/>
    </row>
    <row r="224" ht="22" customHeight="1">
      <c r="A224" s="184" t="n"/>
      <c r="B224" s="184" t="n"/>
      <c r="C224" s="184" t="n"/>
      <c r="D224" s="184" t="n"/>
      <c r="E224" s="202">
        <f>IF(D224="","",TEXT(DATE(YEAR(D224)+65,MONTH(D224),1),"MMM YYYY"))</f>
        <v/>
      </c>
      <c r="F224" s="203">
        <f>IF(D224="","",DATE(YEAR(D224)+65,MONTH(D224)-3,1))</f>
        <v/>
      </c>
      <c r="G224" s="203">
        <f>IF(D224="","",DATE(YEAR(D224)+65,MONTH(D224)+4,0))</f>
        <v/>
      </c>
      <c r="H224" s="202">
        <f>IF(F224="","",MAX(0,F224-TODAY()))</f>
        <v/>
      </c>
      <c r="I224" s="184" t="n"/>
      <c r="J224" s="184" t="n"/>
      <c r="K224" s="184" t="n"/>
      <c r="L224" s="184" t="n"/>
      <c r="M224" s="184" t="n"/>
      <c r="N224" s="184" t="n"/>
      <c r="O224" s="184" t="n"/>
      <c r="P224" s="184" t="n"/>
    </row>
    <row r="225" ht="22" customHeight="1">
      <c r="A225" s="187" t="n"/>
      <c r="B225" s="187" t="n"/>
      <c r="C225" s="187" t="n"/>
      <c r="D225" s="187" t="n"/>
      <c r="E225" s="202">
        <f>IF(D225="","",TEXT(DATE(YEAR(D225)+65,MONTH(D225),1),"MMM YYYY"))</f>
        <v/>
      </c>
      <c r="F225" s="203">
        <f>IF(D225="","",DATE(YEAR(D225)+65,MONTH(D225)-3,1))</f>
        <v/>
      </c>
      <c r="G225" s="203">
        <f>IF(D225="","",DATE(YEAR(D225)+65,MONTH(D225)+4,0))</f>
        <v/>
      </c>
      <c r="H225" s="202">
        <f>IF(F225="","",MAX(0,F225-TODAY()))</f>
        <v/>
      </c>
      <c r="I225" s="187" t="n"/>
      <c r="J225" s="187" t="n"/>
      <c r="K225" s="187" t="n"/>
      <c r="L225" s="187" t="n"/>
      <c r="M225" s="187" t="n"/>
      <c r="N225" s="187" t="n"/>
      <c r="O225" s="187" t="n"/>
      <c r="P225" s="187" t="n"/>
    </row>
    <row r="226" ht="22" customHeight="1">
      <c r="A226" s="184" t="n"/>
      <c r="B226" s="184" t="n"/>
      <c r="C226" s="184" t="n"/>
      <c r="D226" s="184" t="n"/>
      <c r="E226" s="202">
        <f>IF(D226="","",TEXT(DATE(YEAR(D226)+65,MONTH(D226),1),"MMM YYYY"))</f>
        <v/>
      </c>
      <c r="F226" s="203">
        <f>IF(D226="","",DATE(YEAR(D226)+65,MONTH(D226)-3,1))</f>
        <v/>
      </c>
      <c r="G226" s="203">
        <f>IF(D226="","",DATE(YEAR(D226)+65,MONTH(D226)+4,0))</f>
        <v/>
      </c>
      <c r="H226" s="202">
        <f>IF(F226="","",MAX(0,F226-TODAY()))</f>
        <v/>
      </c>
      <c r="I226" s="184" t="n"/>
      <c r="J226" s="184" t="n"/>
      <c r="K226" s="184" t="n"/>
      <c r="L226" s="184" t="n"/>
      <c r="M226" s="184" t="n"/>
      <c r="N226" s="184" t="n"/>
      <c r="O226" s="184" t="n"/>
      <c r="P226" s="184" t="n"/>
    </row>
    <row r="227" ht="22" customHeight="1">
      <c r="A227" s="187" t="n"/>
      <c r="B227" s="187" t="n"/>
      <c r="C227" s="187" t="n"/>
      <c r="D227" s="187" t="n"/>
      <c r="E227" s="202">
        <f>IF(D227="","",TEXT(DATE(YEAR(D227)+65,MONTH(D227),1),"MMM YYYY"))</f>
        <v/>
      </c>
      <c r="F227" s="203">
        <f>IF(D227="","",DATE(YEAR(D227)+65,MONTH(D227)-3,1))</f>
        <v/>
      </c>
      <c r="G227" s="203">
        <f>IF(D227="","",DATE(YEAR(D227)+65,MONTH(D227)+4,0))</f>
        <v/>
      </c>
      <c r="H227" s="202">
        <f>IF(F227="","",MAX(0,F227-TODAY()))</f>
        <v/>
      </c>
      <c r="I227" s="187" t="n"/>
      <c r="J227" s="187" t="n"/>
      <c r="K227" s="187" t="n"/>
      <c r="L227" s="187" t="n"/>
      <c r="M227" s="187" t="n"/>
      <c r="N227" s="187" t="n"/>
      <c r="O227" s="187" t="n"/>
      <c r="P227" s="187" t="n"/>
    </row>
    <row r="228" ht="22" customHeight="1">
      <c r="A228" s="184" t="n"/>
      <c r="B228" s="184" t="n"/>
      <c r="C228" s="184" t="n"/>
      <c r="D228" s="184" t="n"/>
      <c r="E228" s="202">
        <f>IF(D228="","",TEXT(DATE(YEAR(D228)+65,MONTH(D228),1),"MMM YYYY"))</f>
        <v/>
      </c>
      <c r="F228" s="203">
        <f>IF(D228="","",DATE(YEAR(D228)+65,MONTH(D228)-3,1))</f>
        <v/>
      </c>
      <c r="G228" s="203">
        <f>IF(D228="","",DATE(YEAR(D228)+65,MONTH(D228)+4,0))</f>
        <v/>
      </c>
      <c r="H228" s="202">
        <f>IF(F228="","",MAX(0,F228-TODAY()))</f>
        <v/>
      </c>
      <c r="I228" s="184" t="n"/>
      <c r="J228" s="184" t="n"/>
      <c r="K228" s="184" t="n"/>
      <c r="L228" s="184" t="n"/>
      <c r="M228" s="184" t="n"/>
      <c r="N228" s="184" t="n"/>
      <c r="O228" s="184" t="n"/>
      <c r="P228" s="184" t="n"/>
    </row>
    <row r="229" ht="22" customHeight="1">
      <c r="A229" s="187" t="n"/>
      <c r="B229" s="187" t="n"/>
      <c r="C229" s="187" t="n"/>
      <c r="D229" s="187" t="n"/>
      <c r="E229" s="202">
        <f>IF(D229="","",TEXT(DATE(YEAR(D229)+65,MONTH(D229),1),"MMM YYYY"))</f>
        <v/>
      </c>
      <c r="F229" s="203">
        <f>IF(D229="","",DATE(YEAR(D229)+65,MONTH(D229)-3,1))</f>
        <v/>
      </c>
      <c r="G229" s="203">
        <f>IF(D229="","",DATE(YEAR(D229)+65,MONTH(D229)+4,0))</f>
        <v/>
      </c>
      <c r="H229" s="202">
        <f>IF(F229="","",MAX(0,F229-TODAY()))</f>
        <v/>
      </c>
      <c r="I229" s="187" t="n"/>
      <c r="J229" s="187" t="n"/>
      <c r="K229" s="187" t="n"/>
      <c r="L229" s="187" t="n"/>
      <c r="M229" s="187" t="n"/>
      <c r="N229" s="187" t="n"/>
      <c r="O229" s="187" t="n"/>
      <c r="P229" s="187" t="n"/>
    </row>
    <row r="230" ht="22" customHeight="1">
      <c r="A230" s="184" t="n"/>
      <c r="B230" s="184" t="n"/>
      <c r="C230" s="184" t="n"/>
      <c r="D230" s="184" t="n"/>
      <c r="E230" s="202">
        <f>IF(D230="","",TEXT(DATE(YEAR(D230)+65,MONTH(D230),1),"MMM YYYY"))</f>
        <v/>
      </c>
      <c r="F230" s="203">
        <f>IF(D230="","",DATE(YEAR(D230)+65,MONTH(D230)-3,1))</f>
        <v/>
      </c>
      <c r="G230" s="203">
        <f>IF(D230="","",DATE(YEAR(D230)+65,MONTH(D230)+4,0))</f>
        <v/>
      </c>
      <c r="H230" s="202">
        <f>IF(F230="","",MAX(0,F230-TODAY()))</f>
        <v/>
      </c>
      <c r="I230" s="184" t="n"/>
      <c r="J230" s="184" t="n"/>
      <c r="K230" s="184" t="n"/>
      <c r="L230" s="184" t="n"/>
      <c r="M230" s="184" t="n"/>
      <c r="N230" s="184" t="n"/>
      <c r="O230" s="184" t="n"/>
      <c r="P230" s="184" t="n"/>
    </row>
    <row r="231" ht="22" customHeight="1">
      <c r="A231" s="187" t="n"/>
      <c r="B231" s="187" t="n"/>
      <c r="C231" s="187" t="n"/>
      <c r="D231" s="187" t="n"/>
      <c r="E231" s="202">
        <f>IF(D231="","",TEXT(DATE(YEAR(D231)+65,MONTH(D231),1),"MMM YYYY"))</f>
        <v/>
      </c>
      <c r="F231" s="203">
        <f>IF(D231="","",DATE(YEAR(D231)+65,MONTH(D231)-3,1))</f>
        <v/>
      </c>
      <c r="G231" s="203">
        <f>IF(D231="","",DATE(YEAR(D231)+65,MONTH(D231)+4,0))</f>
        <v/>
      </c>
      <c r="H231" s="202">
        <f>IF(F231="","",MAX(0,F231-TODAY()))</f>
        <v/>
      </c>
      <c r="I231" s="187" t="n"/>
      <c r="J231" s="187" t="n"/>
      <c r="K231" s="187" t="n"/>
      <c r="L231" s="187" t="n"/>
      <c r="M231" s="187" t="n"/>
      <c r="N231" s="187" t="n"/>
      <c r="O231" s="187" t="n"/>
      <c r="P231" s="187" t="n"/>
    </row>
    <row r="232" ht="22" customHeight="1">
      <c r="A232" s="184" t="n"/>
      <c r="B232" s="184" t="n"/>
      <c r="C232" s="184" t="n"/>
      <c r="D232" s="184" t="n"/>
      <c r="E232" s="202">
        <f>IF(D232="","",TEXT(DATE(YEAR(D232)+65,MONTH(D232),1),"MMM YYYY"))</f>
        <v/>
      </c>
      <c r="F232" s="203">
        <f>IF(D232="","",DATE(YEAR(D232)+65,MONTH(D232)-3,1))</f>
        <v/>
      </c>
      <c r="G232" s="203">
        <f>IF(D232="","",DATE(YEAR(D232)+65,MONTH(D232)+4,0))</f>
        <v/>
      </c>
      <c r="H232" s="202">
        <f>IF(F232="","",MAX(0,F232-TODAY()))</f>
        <v/>
      </c>
      <c r="I232" s="184" t="n"/>
      <c r="J232" s="184" t="n"/>
      <c r="K232" s="184" t="n"/>
      <c r="L232" s="184" t="n"/>
      <c r="M232" s="184" t="n"/>
      <c r="N232" s="184" t="n"/>
      <c r="O232" s="184" t="n"/>
      <c r="P232" s="184" t="n"/>
    </row>
    <row r="233" ht="22" customHeight="1">
      <c r="A233" s="187" t="n"/>
      <c r="B233" s="187" t="n"/>
      <c r="C233" s="187" t="n"/>
      <c r="D233" s="187" t="n"/>
      <c r="E233" s="202">
        <f>IF(D233="","",TEXT(DATE(YEAR(D233)+65,MONTH(D233),1),"MMM YYYY"))</f>
        <v/>
      </c>
      <c r="F233" s="203">
        <f>IF(D233="","",DATE(YEAR(D233)+65,MONTH(D233)-3,1))</f>
        <v/>
      </c>
      <c r="G233" s="203">
        <f>IF(D233="","",DATE(YEAR(D233)+65,MONTH(D233)+4,0))</f>
        <v/>
      </c>
      <c r="H233" s="202">
        <f>IF(F233="","",MAX(0,F233-TODAY()))</f>
        <v/>
      </c>
      <c r="I233" s="187" t="n"/>
      <c r="J233" s="187" t="n"/>
      <c r="K233" s="187" t="n"/>
      <c r="L233" s="187" t="n"/>
      <c r="M233" s="187" t="n"/>
      <c r="N233" s="187" t="n"/>
      <c r="O233" s="187" t="n"/>
      <c r="P233" s="187" t="n"/>
    </row>
    <row r="234" ht="22" customHeight="1">
      <c r="A234" s="184" t="n"/>
      <c r="B234" s="184" t="n"/>
      <c r="C234" s="184" t="n"/>
      <c r="D234" s="184" t="n"/>
      <c r="E234" s="202">
        <f>IF(D234="","",TEXT(DATE(YEAR(D234)+65,MONTH(D234),1),"MMM YYYY"))</f>
        <v/>
      </c>
      <c r="F234" s="203">
        <f>IF(D234="","",DATE(YEAR(D234)+65,MONTH(D234)-3,1))</f>
        <v/>
      </c>
      <c r="G234" s="203">
        <f>IF(D234="","",DATE(YEAR(D234)+65,MONTH(D234)+4,0))</f>
        <v/>
      </c>
      <c r="H234" s="202">
        <f>IF(F234="","",MAX(0,F234-TODAY()))</f>
        <v/>
      </c>
      <c r="I234" s="184" t="n"/>
      <c r="J234" s="184" t="n"/>
      <c r="K234" s="184" t="n"/>
      <c r="L234" s="184" t="n"/>
      <c r="M234" s="184" t="n"/>
      <c r="N234" s="184" t="n"/>
      <c r="O234" s="184" t="n"/>
      <c r="P234" s="184" t="n"/>
    </row>
    <row r="235">
      <c r="E235">
        <f>IF(D235="","",TEXT(DATE(YEAR(D235)+65,MONTH(D235),1),"MMM YYYY"))</f>
        <v/>
      </c>
      <c r="F235" s="80">
        <f>IF(D235="","",DATE(YEAR(D235)+65,MONTH(D235)-3,1))</f>
        <v/>
      </c>
      <c r="G235" s="80">
        <f>IF(D235="","",DATE(YEAR(D235)+65,MONTH(D235)+4,0))</f>
        <v/>
      </c>
      <c r="H235">
        <f>IF(F235="","",MAX(0,F235-TODAY()))</f>
        <v/>
      </c>
    </row>
    <row r="236">
      <c r="E236">
        <f>IF(D236="","",TEXT(DATE(YEAR(D236)+65,MONTH(D236),1),"MMM YYYY"))</f>
        <v/>
      </c>
      <c r="F236" s="80">
        <f>IF(D236="","",DATE(YEAR(D236)+65,MONTH(D236)-3,1))</f>
        <v/>
      </c>
      <c r="G236" s="80">
        <f>IF(D236="","",DATE(YEAR(D236)+65,MONTH(D236)+4,0))</f>
        <v/>
      </c>
      <c r="H236">
        <f>IF(F236="","",MAX(0,F236-TODAY()))</f>
        <v/>
      </c>
    </row>
    <row r="237">
      <c r="E237">
        <f>IF(D237="","",TEXT(DATE(YEAR(D237)+65,MONTH(D237),1),"MMM YYYY"))</f>
        <v/>
      </c>
      <c r="F237" s="80">
        <f>IF(D237="","",DATE(YEAR(D237)+65,MONTH(D237)-3,1))</f>
        <v/>
      </c>
      <c r="G237" s="80">
        <f>IF(D237="","",DATE(YEAR(D237)+65,MONTH(D237)+4,0))</f>
        <v/>
      </c>
      <c r="H237">
        <f>IF(F237="","",MAX(0,F237-TODAY()))</f>
        <v/>
      </c>
    </row>
    <row r="238">
      <c r="E238">
        <f>IF(D238="","",TEXT(DATE(YEAR(D238)+65,MONTH(D238),1),"MMM YYYY"))</f>
        <v/>
      </c>
      <c r="F238" s="80">
        <f>IF(D238="","",DATE(YEAR(D238)+65,MONTH(D238)-3,1))</f>
        <v/>
      </c>
      <c r="G238" s="80">
        <f>IF(D238="","",DATE(YEAR(D238)+65,MONTH(D238)+4,0))</f>
        <v/>
      </c>
      <c r="H238">
        <f>IF(F238="","",MAX(0,F238-TODAY()))</f>
        <v/>
      </c>
    </row>
    <row r="239">
      <c r="E239">
        <f>IF(D239="","",TEXT(DATE(YEAR(D239)+65,MONTH(D239),1),"MMM YYYY"))</f>
        <v/>
      </c>
      <c r="F239" s="80">
        <f>IF(D239="","",DATE(YEAR(D239)+65,MONTH(D239)-3,1))</f>
        <v/>
      </c>
      <c r="G239" s="80">
        <f>IF(D239="","",DATE(YEAR(D239)+65,MONTH(D239)+4,0))</f>
        <v/>
      </c>
      <c r="H239">
        <f>IF(F239="","",MAX(0,F239-TODAY()))</f>
        <v/>
      </c>
    </row>
    <row r="240">
      <c r="E240">
        <f>IF(D240="","",TEXT(DATE(YEAR(D240)+65,MONTH(D240),1),"MMM YYYY"))</f>
        <v/>
      </c>
      <c r="F240" s="80">
        <f>IF(D240="","",DATE(YEAR(D240)+65,MONTH(D240)-3,1))</f>
        <v/>
      </c>
      <c r="G240" s="80">
        <f>IF(D240="","",DATE(YEAR(D240)+65,MONTH(D240)+4,0))</f>
        <v/>
      </c>
      <c r="H240">
        <f>IF(F240="","",MAX(0,F240-TODAY()))</f>
        <v/>
      </c>
    </row>
    <row r="241">
      <c r="E241">
        <f>IF(D241="","",TEXT(DATE(YEAR(D241)+65,MONTH(D241),1),"MMM YYYY"))</f>
        <v/>
      </c>
      <c r="F241" s="80">
        <f>IF(D241="","",DATE(YEAR(D241)+65,MONTH(D241)-3,1))</f>
        <v/>
      </c>
      <c r="G241" s="80">
        <f>IF(D241="","",DATE(YEAR(D241)+65,MONTH(D241)+4,0))</f>
        <v/>
      </c>
      <c r="H241">
        <f>IF(F241="","",MAX(0,F241-TODAY()))</f>
        <v/>
      </c>
    </row>
    <row r="242">
      <c r="E242">
        <f>IF(D242="","",TEXT(DATE(YEAR(D242)+65,MONTH(D242),1),"MMM YYYY"))</f>
        <v/>
      </c>
      <c r="F242" s="80">
        <f>IF(D242="","",DATE(YEAR(D242)+65,MONTH(D242)-3,1))</f>
        <v/>
      </c>
      <c r="G242" s="80">
        <f>IF(D242="","",DATE(YEAR(D242)+65,MONTH(D242)+4,0))</f>
        <v/>
      </c>
      <c r="H242">
        <f>IF(F242="","",MAX(0,F242-TODAY()))</f>
        <v/>
      </c>
    </row>
    <row r="243">
      <c r="E243">
        <f>IF(D243="","",TEXT(DATE(YEAR(D243)+65,MONTH(D243),1),"MMM YYYY"))</f>
        <v/>
      </c>
      <c r="F243" s="80">
        <f>IF(D243="","",DATE(YEAR(D243)+65,MONTH(D243)-3,1))</f>
        <v/>
      </c>
      <c r="G243" s="80">
        <f>IF(D243="","",DATE(YEAR(D243)+65,MONTH(D243)+4,0))</f>
        <v/>
      </c>
      <c r="H243">
        <f>IF(F243="","",MAX(0,F243-TODAY()))</f>
        <v/>
      </c>
    </row>
    <row r="244">
      <c r="E244">
        <f>IF(D244="","",TEXT(DATE(YEAR(D244)+65,MONTH(D244),1),"MMM YYYY"))</f>
        <v/>
      </c>
      <c r="F244" s="80">
        <f>IF(D244="","",DATE(YEAR(D244)+65,MONTH(D244)-3,1))</f>
        <v/>
      </c>
      <c r="G244" s="80">
        <f>IF(D244="","",DATE(YEAR(D244)+65,MONTH(D244)+4,0))</f>
        <v/>
      </c>
      <c r="H244">
        <f>IF(F244="","",MAX(0,F244-TODAY()))</f>
        <v/>
      </c>
    </row>
    <row r="245">
      <c r="E245">
        <f>IF(D245="","",TEXT(DATE(YEAR(D245)+65,MONTH(D245),1),"MMM YYYY"))</f>
        <v/>
      </c>
      <c r="F245" s="80">
        <f>IF(D245="","",DATE(YEAR(D245)+65,MONTH(D245)-3,1))</f>
        <v/>
      </c>
      <c r="G245" s="80">
        <f>IF(D245="","",DATE(YEAR(D245)+65,MONTH(D245)+4,0))</f>
        <v/>
      </c>
      <c r="H245">
        <f>IF(F245="","",MAX(0,F245-TODAY()))</f>
        <v/>
      </c>
    </row>
    <row r="246">
      <c r="E246">
        <f>IF(D246="","",TEXT(DATE(YEAR(D246)+65,MONTH(D246),1),"MMM YYYY"))</f>
        <v/>
      </c>
      <c r="F246" s="80">
        <f>IF(D246="","",DATE(YEAR(D246)+65,MONTH(D246)-3,1))</f>
        <v/>
      </c>
      <c r="G246" s="80">
        <f>IF(D246="","",DATE(YEAR(D246)+65,MONTH(D246)+4,0))</f>
        <v/>
      </c>
      <c r="H246">
        <f>IF(F246="","",MAX(0,F246-TODAY()))</f>
        <v/>
      </c>
    </row>
    <row r="247">
      <c r="E247">
        <f>IF(D247="","",TEXT(DATE(YEAR(D247)+65,MONTH(D247),1),"MMM YYYY"))</f>
        <v/>
      </c>
      <c r="F247" s="80">
        <f>IF(D247="","",DATE(YEAR(D247)+65,MONTH(D247)-3,1))</f>
        <v/>
      </c>
      <c r="G247" s="80">
        <f>IF(D247="","",DATE(YEAR(D247)+65,MONTH(D247)+4,0))</f>
        <v/>
      </c>
      <c r="H247">
        <f>IF(F247="","",MAX(0,F247-TODAY()))</f>
        <v/>
      </c>
    </row>
    <row r="248">
      <c r="E248">
        <f>IF(D248="","",TEXT(DATE(YEAR(D248)+65,MONTH(D248),1),"MMM YYYY"))</f>
        <v/>
      </c>
      <c r="F248" s="80">
        <f>IF(D248="","",DATE(YEAR(D248)+65,MONTH(D248)-3,1))</f>
        <v/>
      </c>
      <c r="G248" s="80">
        <f>IF(D248="","",DATE(YEAR(D248)+65,MONTH(D248)+4,0))</f>
        <v/>
      </c>
      <c r="H248">
        <f>IF(F248="","",MAX(0,F248-TODAY()))</f>
        <v/>
      </c>
    </row>
    <row r="249">
      <c r="E249">
        <f>IF(D249="","",TEXT(DATE(YEAR(D249)+65,MONTH(D249),1),"MMM YYYY"))</f>
        <v/>
      </c>
      <c r="F249" s="80">
        <f>IF(D249="","",DATE(YEAR(D249)+65,MONTH(D249)-3,1))</f>
        <v/>
      </c>
      <c r="G249" s="80">
        <f>IF(D249="","",DATE(YEAR(D249)+65,MONTH(D249)+4,0))</f>
        <v/>
      </c>
      <c r="H249">
        <f>IF(F249="","",MAX(0,F249-TODAY()))</f>
        <v/>
      </c>
    </row>
    <row r="250">
      <c r="E250">
        <f>IF(D250="","",TEXT(DATE(YEAR(D250)+65,MONTH(D250),1),"MMM YYYY"))</f>
        <v/>
      </c>
      <c r="F250" s="80">
        <f>IF(D250="","",DATE(YEAR(D250)+65,MONTH(D250)-3,1))</f>
        <v/>
      </c>
      <c r="G250" s="80">
        <f>IF(D250="","",DATE(YEAR(D250)+65,MONTH(D250)+4,0))</f>
        <v/>
      </c>
      <c r="H250">
        <f>IF(F250="","",MAX(0,F250-TODAY()))</f>
        <v/>
      </c>
    </row>
    <row r="251">
      <c r="E251">
        <f>IF(D251="","",TEXT(DATE(YEAR(D251)+65,MONTH(D251),1),"MMM YYYY"))</f>
        <v/>
      </c>
      <c r="F251" s="80">
        <f>IF(D251="","",DATE(YEAR(D251)+65,MONTH(D251)-3,1))</f>
        <v/>
      </c>
      <c r="G251" s="80">
        <f>IF(D251="","",DATE(YEAR(D251)+65,MONTH(D251)+4,0))</f>
        <v/>
      </c>
      <c r="H251">
        <f>IF(F251="","",MAX(0,F251-TODAY()))</f>
        <v/>
      </c>
    </row>
    <row r="252">
      <c r="E252">
        <f>IF(D252="","",TEXT(DATE(YEAR(D252)+65,MONTH(D252),1),"MMM YYYY"))</f>
        <v/>
      </c>
      <c r="F252" s="80">
        <f>IF(D252="","",DATE(YEAR(D252)+65,MONTH(D252)-3,1))</f>
        <v/>
      </c>
      <c r="G252" s="80">
        <f>IF(D252="","",DATE(YEAR(D252)+65,MONTH(D252)+4,0))</f>
        <v/>
      </c>
      <c r="H252">
        <f>IF(F252="","",MAX(0,F252-TODAY()))</f>
        <v/>
      </c>
    </row>
    <row r="253">
      <c r="E253">
        <f>IF(D253="","",TEXT(DATE(YEAR(D253)+65,MONTH(D253),1),"MMM YYYY"))</f>
        <v/>
      </c>
      <c r="F253" s="80">
        <f>IF(D253="","",DATE(YEAR(D253)+65,MONTH(D253)-3,1))</f>
        <v/>
      </c>
      <c r="G253" s="80">
        <f>IF(D253="","",DATE(YEAR(D253)+65,MONTH(D253)+4,0))</f>
        <v/>
      </c>
      <c r="H253">
        <f>IF(F253="","",MAX(0,F253-TODAY()))</f>
        <v/>
      </c>
    </row>
    <row r="254">
      <c r="E254">
        <f>IF(D254="","",TEXT(DATE(YEAR(D254)+65,MONTH(D254),1),"MMM YYYY"))</f>
        <v/>
      </c>
      <c r="F254" s="80">
        <f>IF(D254="","",DATE(YEAR(D254)+65,MONTH(D254)-3,1))</f>
        <v/>
      </c>
      <c r="G254" s="80">
        <f>IF(D254="","",DATE(YEAR(D254)+65,MONTH(D254)+4,0))</f>
        <v/>
      </c>
      <c r="H254">
        <f>IF(F254="","",MAX(0,F254-TODAY()))</f>
        <v/>
      </c>
    </row>
    <row r="255">
      <c r="E255">
        <f>IF(D255="","",TEXT(DATE(YEAR(D255)+65,MONTH(D255),1),"MMM YYYY"))</f>
        <v/>
      </c>
      <c r="F255" s="80">
        <f>IF(D255="","",DATE(YEAR(D255)+65,MONTH(D255)-3,1))</f>
        <v/>
      </c>
      <c r="G255" s="80">
        <f>IF(D255="","",DATE(YEAR(D255)+65,MONTH(D255)+4,0))</f>
        <v/>
      </c>
      <c r="H255">
        <f>IF(F255="","",MAX(0,F255-TODAY()))</f>
        <v/>
      </c>
    </row>
    <row r="256">
      <c r="E256">
        <f>IF(D256="","",TEXT(DATE(YEAR(D256)+65,MONTH(D256),1),"MMM YYYY"))</f>
        <v/>
      </c>
      <c r="F256" s="80">
        <f>IF(D256="","",DATE(YEAR(D256)+65,MONTH(D256)-3,1))</f>
        <v/>
      </c>
      <c r="G256" s="80">
        <f>IF(D256="","",DATE(YEAR(D256)+65,MONTH(D256)+4,0))</f>
        <v/>
      </c>
      <c r="H256">
        <f>IF(F256="","",MAX(0,F256-TODAY()))</f>
        <v/>
      </c>
    </row>
    <row r="257">
      <c r="E257">
        <f>IF(D257="","",TEXT(DATE(YEAR(D257)+65,MONTH(D257),1),"MMM YYYY"))</f>
        <v/>
      </c>
      <c r="F257" s="80">
        <f>IF(D257="","",DATE(YEAR(D257)+65,MONTH(D257)-3,1))</f>
        <v/>
      </c>
      <c r="G257" s="80">
        <f>IF(D257="","",DATE(YEAR(D257)+65,MONTH(D257)+4,0))</f>
        <v/>
      </c>
      <c r="H257">
        <f>IF(F257="","",MAX(0,F257-TODAY()))</f>
        <v/>
      </c>
    </row>
    <row r="258">
      <c r="E258">
        <f>IF(D258="","",TEXT(DATE(YEAR(D258)+65,MONTH(D258),1),"MMM YYYY"))</f>
        <v/>
      </c>
      <c r="F258" s="80">
        <f>IF(D258="","",DATE(YEAR(D258)+65,MONTH(D258)-3,1))</f>
        <v/>
      </c>
      <c r="G258" s="80">
        <f>IF(D258="","",DATE(YEAR(D258)+65,MONTH(D258)+4,0))</f>
        <v/>
      </c>
      <c r="H258">
        <f>IF(F258="","",MAX(0,F258-TODAY()))</f>
        <v/>
      </c>
    </row>
    <row r="259">
      <c r="E259">
        <f>IF(D259="","",TEXT(DATE(YEAR(D259)+65,MONTH(D259),1),"MMM YYYY"))</f>
        <v/>
      </c>
      <c r="F259" s="80">
        <f>IF(D259="","",DATE(YEAR(D259)+65,MONTH(D259)-3,1))</f>
        <v/>
      </c>
      <c r="G259" s="80">
        <f>IF(D259="","",DATE(YEAR(D259)+65,MONTH(D259)+4,0))</f>
        <v/>
      </c>
      <c r="H259">
        <f>IF(F259="","",MAX(0,F259-TODAY()))</f>
        <v/>
      </c>
    </row>
    <row r="260">
      <c r="E260">
        <f>IF(D260="","",TEXT(DATE(YEAR(D260)+65,MONTH(D260),1),"MMM YYYY"))</f>
        <v/>
      </c>
      <c r="F260" s="80">
        <f>IF(D260="","",DATE(YEAR(D260)+65,MONTH(D260)-3,1))</f>
        <v/>
      </c>
      <c r="G260" s="80">
        <f>IF(D260="","",DATE(YEAR(D260)+65,MONTH(D260)+4,0))</f>
        <v/>
      </c>
      <c r="H260">
        <f>IF(F260="","",MAX(0,F260-TODAY()))</f>
        <v/>
      </c>
    </row>
    <row r="261">
      <c r="E261">
        <f>IF(D261="","",TEXT(DATE(YEAR(D261)+65,MONTH(D261),1),"MMM YYYY"))</f>
        <v/>
      </c>
      <c r="F261" s="80">
        <f>IF(D261="","",DATE(YEAR(D261)+65,MONTH(D261)-3,1))</f>
        <v/>
      </c>
      <c r="G261" s="80">
        <f>IF(D261="","",DATE(YEAR(D261)+65,MONTH(D261)+4,0))</f>
        <v/>
      </c>
      <c r="H261">
        <f>IF(F261="","",MAX(0,F261-TODAY()))</f>
        <v/>
      </c>
    </row>
    <row r="262">
      <c r="E262">
        <f>IF(D262="","",TEXT(DATE(YEAR(D262)+65,MONTH(D262),1),"MMM YYYY"))</f>
        <v/>
      </c>
      <c r="F262" s="80">
        <f>IF(D262="","",DATE(YEAR(D262)+65,MONTH(D262)-3,1))</f>
        <v/>
      </c>
      <c r="G262" s="80">
        <f>IF(D262="","",DATE(YEAR(D262)+65,MONTH(D262)+4,0))</f>
        <v/>
      </c>
      <c r="H262">
        <f>IF(F262="","",MAX(0,F262-TODAY()))</f>
        <v/>
      </c>
    </row>
    <row r="263">
      <c r="E263">
        <f>IF(D263="","",TEXT(DATE(YEAR(D263)+65,MONTH(D263),1),"MMM YYYY"))</f>
        <v/>
      </c>
      <c r="F263" s="80">
        <f>IF(D263="","",DATE(YEAR(D263)+65,MONTH(D263)-3,1))</f>
        <v/>
      </c>
      <c r="G263" s="80">
        <f>IF(D263="","",DATE(YEAR(D263)+65,MONTH(D263)+4,0))</f>
        <v/>
      </c>
      <c r="H263">
        <f>IF(F263="","",MAX(0,F263-TODAY()))</f>
        <v/>
      </c>
    </row>
    <row r="264">
      <c r="E264">
        <f>IF(D264="","",TEXT(DATE(YEAR(D264)+65,MONTH(D264),1),"MMM YYYY"))</f>
        <v/>
      </c>
      <c r="F264" s="80">
        <f>IF(D264="","",DATE(YEAR(D264)+65,MONTH(D264)-3,1))</f>
        <v/>
      </c>
      <c r="G264" s="80">
        <f>IF(D264="","",DATE(YEAR(D264)+65,MONTH(D264)+4,0))</f>
        <v/>
      </c>
      <c r="H264">
        <f>IF(F264="","",MAX(0,F264-TODAY()))</f>
        <v/>
      </c>
    </row>
    <row r="265">
      <c r="E265">
        <f>IF(D265="","",TEXT(DATE(YEAR(D265)+65,MONTH(D265),1),"MMM YYYY"))</f>
        <v/>
      </c>
      <c r="F265" s="80">
        <f>IF(D265="","",DATE(YEAR(D265)+65,MONTH(D265)-3,1))</f>
        <v/>
      </c>
      <c r="G265" s="80">
        <f>IF(D265="","",DATE(YEAR(D265)+65,MONTH(D265)+4,0))</f>
        <v/>
      </c>
      <c r="H265">
        <f>IF(F265="","",MAX(0,F265-TODAY()))</f>
        <v/>
      </c>
    </row>
    <row r="266">
      <c r="E266">
        <f>IF(D266="","",TEXT(DATE(YEAR(D266)+65,MONTH(D266),1),"MMM YYYY"))</f>
        <v/>
      </c>
      <c r="F266" s="80">
        <f>IF(D266="","",DATE(YEAR(D266)+65,MONTH(D266)-3,1))</f>
        <v/>
      </c>
      <c r="G266" s="80">
        <f>IF(D266="","",DATE(YEAR(D266)+65,MONTH(D266)+4,0))</f>
        <v/>
      </c>
      <c r="H266">
        <f>IF(F266="","",MAX(0,F266-TODAY()))</f>
        <v/>
      </c>
    </row>
    <row r="267">
      <c r="E267">
        <f>IF(D267="","",TEXT(DATE(YEAR(D267)+65,MONTH(D267),1),"MMM YYYY"))</f>
        <v/>
      </c>
      <c r="F267" s="80">
        <f>IF(D267="","",DATE(YEAR(D267)+65,MONTH(D267)-3,1))</f>
        <v/>
      </c>
      <c r="G267" s="80">
        <f>IF(D267="","",DATE(YEAR(D267)+65,MONTH(D267)+4,0))</f>
        <v/>
      </c>
      <c r="H267">
        <f>IF(F267="","",MAX(0,F267-TODAY()))</f>
        <v/>
      </c>
    </row>
    <row r="268">
      <c r="E268">
        <f>IF(D268="","",TEXT(DATE(YEAR(D268)+65,MONTH(D268),1),"MMM YYYY"))</f>
        <v/>
      </c>
      <c r="F268" s="80">
        <f>IF(D268="","",DATE(YEAR(D268)+65,MONTH(D268)-3,1))</f>
        <v/>
      </c>
      <c r="G268" s="80">
        <f>IF(D268="","",DATE(YEAR(D268)+65,MONTH(D268)+4,0))</f>
        <v/>
      </c>
      <c r="H268">
        <f>IF(F268="","",MAX(0,F268-TODAY()))</f>
        <v/>
      </c>
    </row>
    <row r="269">
      <c r="E269">
        <f>IF(D269="","",TEXT(DATE(YEAR(D269)+65,MONTH(D269),1),"MMM YYYY"))</f>
        <v/>
      </c>
      <c r="F269" s="80">
        <f>IF(D269="","",DATE(YEAR(D269)+65,MONTH(D269)-3,1))</f>
        <v/>
      </c>
      <c r="G269" s="80">
        <f>IF(D269="","",DATE(YEAR(D269)+65,MONTH(D269)+4,0))</f>
        <v/>
      </c>
      <c r="H269">
        <f>IF(F269="","",MAX(0,F269-TODAY()))</f>
        <v/>
      </c>
    </row>
    <row r="270">
      <c r="E270">
        <f>IF(D270="","",TEXT(DATE(YEAR(D270)+65,MONTH(D270),1),"MMM YYYY"))</f>
        <v/>
      </c>
      <c r="F270" s="80">
        <f>IF(D270="","",DATE(YEAR(D270)+65,MONTH(D270)-3,1))</f>
        <v/>
      </c>
      <c r="G270" s="80">
        <f>IF(D270="","",DATE(YEAR(D270)+65,MONTH(D270)+4,0))</f>
        <v/>
      </c>
      <c r="H270">
        <f>IF(F270="","",MAX(0,F270-TODAY()))</f>
        <v/>
      </c>
    </row>
    <row r="271">
      <c r="E271">
        <f>IF(D271="","",TEXT(DATE(YEAR(D271)+65,MONTH(D271),1),"MMM YYYY"))</f>
        <v/>
      </c>
      <c r="F271" s="80">
        <f>IF(D271="","",DATE(YEAR(D271)+65,MONTH(D271)-3,1))</f>
        <v/>
      </c>
      <c r="G271" s="80">
        <f>IF(D271="","",DATE(YEAR(D271)+65,MONTH(D271)+4,0))</f>
        <v/>
      </c>
      <c r="H271">
        <f>IF(F271="","",MAX(0,F271-TODAY()))</f>
        <v/>
      </c>
    </row>
    <row r="272">
      <c r="E272">
        <f>IF(D272="","",TEXT(DATE(YEAR(D272)+65,MONTH(D272),1),"MMM YYYY"))</f>
        <v/>
      </c>
      <c r="F272" s="80">
        <f>IF(D272="","",DATE(YEAR(D272)+65,MONTH(D272)-3,1))</f>
        <v/>
      </c>
      <c r="G272" s="80">
        <f>IF(D272="","",DATE(YEAR(D272)+65,MONTH(D272)+4,0))</f>
        <v/>
      </c>
      <c r="H272">
        <f>IF(F272="","",MAX(0,F272-TODAY()))</f>
        <v/>
      </c>
    </row>
    <row r="273">
      <c r="E273">
        <f>IF(D273="","",TEXT(DATE(YEAR(D273)+65,MONTH(D273),1),"MMM YYYY"))</f>
        <v/>
      </c>
      <c r="F273" s="80">
        <f>IF(D273="","",DATE(YEAR(D273)+65,MONTH(D273)-3,1))</f>
        <v/>
      </c>
      <c r="G273" s="80">
        <f>IF(D273="","",DATE(YEAR(D273)+65,MONTH(D273)+4,0))</f>
        <v/>
      </c>
      <c r="H273">
        <f>IF(F273="","",MAX(0,F273-TODAY()))</f>
        <v/>
      </c>
    </row>
    <row r="274">
      <c r="E274">
        <f>IF(D274="","",TEXT(DATE(YEAR(D274)+65,MONTH(D274),1),"MMM YYYY"))</f>
        <v/>
      </c>
      <c r="F274" s="80">
        <f>IF(D274="","",DATE(YEAR(D274)+65,MONTH(D274)-3,1))</f>
        <v/>
      </c>
      <c r="G274" s="80">
        <f>IF(D274="","",DATE(YEAR(D274)+65,MONTH(D274)+4,0))</f>
        <v/>
      </c>
      <c r="H274">
        <f>IF(F274="","",MAX(0,F274-TODAY()))</f>
        <v/>
      </c>
    </row>
    <row r="275">
      <c r="E275">
        <f>IF(D275="","",TEXT(DATE(YEAR(D275)+65,MONTH(D275),1),"MMM YYYY"))</f>
        <v/>
      </c>
      <c r="F275" s="80">
        <f>IF(D275="","",DATE(YEAR(D275)+65,MONTH(D275)-3,1))</f>
        <v/>
      </c>
      <c r="G275" s="80">
        <f>IF(D275="","",DATE(YEAR(D275)+65,MONTH(D275)+4,0))</f>
        <v/>
      </c>
      <c r="H275">
        <f>IF(F275="","",MAX(0,F275-TODAY()))</f>
        <v/>
      </c>
    </row>
    <row r="276">
      <c r="E276">
        <f>IF(D276="","",TEXT(DATE(YEAR(D276)+65,MONTH(D276),1),"MMM YYYY"))</f>
        <v/>
      </c>
      <c r="F276" s="80">
        <f>IF(D276="","",DATE(YEAR(D276)+65,MONTH(D276)-3,1))</f>
        <v/>
      </c>
      <c r="G276" s="80">
        <f>IF(D276="","",DATE(YEAR(D276)+65,MONTH(D276)+4,0))</f>
        <v/>
      </c>
      <c r="H276">
        <f>IF(F276="","",MAX(0,F276-TODAY()))</f>
        <v/>
      </c>
    </row>
    <row r="277">
      <c r="E277">
        <f>IF(D277="","",TEXT(DATE(YEAR(D277)+65,MONTH(D277),1),"MMM YYYY"))</f>
        <v/>
      </c>
      <c r="F277" s="80">
        <f>IF(D277="","",DATE(YEAR(D277)+65,MONTH(D277)-3,1))</f>
        <v/>
      </c>
      <c r="G277" s="80">
        <f>IF(D277="","",DATE(YEAR(D277)+65,MONTH(D277)+4,0))</f>
        <v/>
      </c>
      <c r="H277">
        <f>IF(F277="","",MAX(0,F277-TODAY()))</f>
        <v/>
      </c>
    </row>
    <row r="278">
      <c r="E278">
        <f>IF(D278="","",TEXT(DATE(YEAR(D278)+65,MONTH(D278),1),"MMM YYYY"))</f>
        <v/>
      </c>
      <c r="F278" s="80">
        <f>IF(D278="","",DATE(YEAR(D278)+65,MONTH(D278)-3,1))</f>
        <v/>
      </c>
      <c r="G278" s="80">
        <f>IF(D278="","",DATE(YEAR(D278)+65,MONTH(D278)+4,0))</f>
        <v/>
      </c>
      <c r="H278">
        <f>IF(F278="","",MAX(0,F278-TODAY()))</f>
        <v/>
      </c>
    </row>
    <row r="279">
      <c r="E279">
        <f>IF(D279="","",TEXT(DATE(YEAR(D279)+65,MONTH(D279),1),"MMM YYYY"))</f>
        <v/>
      </c>
      <c r="F279" s="80">
        <f>IF(D279="","",DATE(YEAR(D279)+65,MONTH(D279)-3,1))</f>
        <v/>
      </c>
      <c r="G279" s="80">
        <f>IF(D279="","",DATE(YEAR(D279)+65,MONTH(D279)+4,0))</f>
        <v/>
      </c>
      <c r="H279">
        <f>IF(F279="","",MAX(0,F279-TODAY()))</f>
        <v/>
      </c>
    </row>
    <row r="280">
      <c r="E280">
        <f>IF(D280="","",TEXT(DATE(YEAR(D280)+65,MONTH(D280),1),"MMM YYYY"))</f>
        <v/>
      </c>
      <c r="F280" s="80">
        <f>IF(D280="","",DATE(YEAR(D280)+65,MONTH(D280)-3,1))</f>
        <v/>
      </c>
      <c r="G280" s="80">
        <f>IF(D280="","",DATE(YEAR(D280)+65,MONTH(D280)+4,0))</f>
        <v/>
      </c>
      <c r="H280">
        <f>IF(F280="","",MAX(0,F280-TODAY()))</f>
        <v/>
      </c>
    </row>
    <row r="281">
      <c r="E281">
        <f>IF(D281="","",TEXT(DATE(YEAR(D281)+65,MONTH(D281),1),"MMM YYYY"))</f>
        <v/>
      </c>
      <c r="F281" s="80">
        <f>IF(D281="","",DATE(YEAR(D281)+65,MONTH(D281)-3,1))</f>
        <v/>
      </c>
      <c r="G281" s="80">
        <f>IF(D281="","",DATE(YEAR(D281)+65,MONTH(D281)+4,0))</f>
        <v/>
      </c>
      <c r="H281">
        <f>IF(F281="","",MAX(0,F281-TODAY()))</f>
        <v/>
      </c>
    </row>
    <row r="282">
      <c r="E282">
        <f>IF(D282="","",TEXT(DATE(YEAR(D282)+65,MONTH(D282),1),"MMM YYYY"))</f>
        <v/>
      </c>
      <c r="F282" s="80">
        <f>IF(D282="","",DATE(YEAR(D282)+65,MONTH(D282)-3,1))</f>
        <v/>
      </c>
      <c r="G282" s="80">
        <f>IF(D282="","",DATE(YEAR(D282)+65,MONTH(D282)+4,0))</f>
        <v/>
      </c>
      <c r="H282">
        <f>IF(F282="","",MAX(0,F282-TODAY()))</f>
        <v/>
      </c>
    </row>
    <row r="283">
      <c r="E283">
        <f>IF(D283="","",TEXT(DATE(YEAR(D283)+65,MONTH(D283),1),"MMM YYYY"))</f>
        <v/>
      </c>
      <c r="F283" s="80">
        <f>IF(D283="","",DATE(YEAR(D283)+65,MONTH(D283)-3,1))</f>
        <v/>
      </c>
      <c r="G283" s="80">
        <f>IF(D283="","",DATE(YEAR(D283)+65,MONTH(D283)+4,0))</f>
        <v/>
      </c>
      <c r="H283">
        <f>IF(F283="","",MAX(0,F283-TODAY()))</f>
        <v/>
      </c>
    </row>
    <row r="284">
      <c r="E284">
        <f>IF(D284="","",TEXT(DATE(YEAR(D284)+65,MONTH(D284),1),"MMM YYYY"))</f>
        <v/>
      </c>
      <c r="F284" s="80">
        <f>IF(D284="","",DATE(YEAR(D284)+65,MONTH(D284)-3,1))</f>
        <v/>
      </c>
      <c r="G284" s="80">
        <f>IF(D284="","",DATE(YEAR(D284)+65,MONTH(D284)+4,0))</f>
        <v/>
      </c>
      <c r="H284">
        <f>IF(F284="","",MAX(0,F284-TODAY()))</f>
        <v/>
      </c>
    </row>
  </sheetData>
  <mergeCells count="27">
    <mergeCell ref="A5:P5"/>
    <mergeCell ref="K9:L9"/>
    <mergeCell ref="A4:P4"/>
    <mergeCell ref="G8:H8"/>
    <mergeCell ref="E8:F8"/>
    <mergeCell ref="A115:P115"/>
    <mergeCell ref="A7:B7"/>
    <mergeCell ref="G7:H7"/>
    <mergeCell ref="I7:J7"/>
    <mergeCell ref="C9:D9"/>
    <mergeCell ref="E9:F9"/>
    <mergeCell ref="K8:L8"/>
    <mergeCell ref="A1:P1"/>
    <mergeCell ref="A132:P132"/>
    <mergeCell ref="A6:P6"/>
    <mergeCell ref="I8:J8"/>
    <mergeCell ref="A8:B8"/>
    <mergeCell ref="C8:D8"/>
    <mergeCell ref="K7:L7"/>
    <mergeCell ref="A133:P133"/>
    <mergeCell ref="C7:D7"/>
    <mergeCell ref="E7:F7"/>
    <mergeCell ref="A3:P3"/>
    <mergeCell ref="A9:B9"/>
    <mergeCell ref="G9:H9"/>
    <mergeCell ref="I9:J9"/>
    <mergeCell ref="A2:P2"/>
  </mergeCells>
  <conditionalFormatting sqref="H12:H5000">
    <cfRule type="cellIs" priority="1" operator="equal" dxfId="1">
      <formula>"Sold"</formula>
    </cfRule>
    <cfRule type="cellIs" priority="2" operator="equal" dxfId="2">
      <formula>"Not Interested"</formula>
    </cfRule>
    <cfRule type="cellIs" priority="3" operator="equal" dxfId="5">
      <formula>"No Contact"</formula>
    </cfRule>
  </conditionalFormatting>
  <conditionalFormatting sqref="I135:I5000">
    <cfRule type="cellIs" priority="4" operator="equal" dxfId="1">
      <formula>"Enrolled"</formula>
    </cfRule>
    <cfRule type="cellIs" priority="5" operator="equal" dxfId="3">
      <formula>"Application Submitted"</formula>
    </cfRule>
    <cfRule type="cellIs" priority="6" operator="equal" dxfId="7">
      <formula>"Not Interested"</formula>
    </cfRule>
  </conditionalFormatting>
  <conditionalFormatting sqref="H135:H5000">
    <cfRule type="cellIs" priority="7" operator="between" dxfId="0">
      <formula>1</formula>
      <formula>60</formula>
    </cfRule>
    <cfRule type="cellIs" priority="8" operator="between" dxfId="11">
      <formula>1</formula>
      <formula>14</formula>
    </cfRule>
  </conditionalFormatting>
  <dataValidations count="5">
    <dataValidation sqref="E12:E5000" showDropDown="0" showInputMessage="0" showErrorMessage="0" allowBlank="1" type="list">
      <formula1>"Facebook Ads,Google Ads,Direct Mail,Aged Internet,Real-Time Internet,TV/Radio,Seminar,Referral,T65 List,Cold Call,Other"</formula1>
    </dataValidation>
    <dataValidation sqref="H12:H5000" showDropDown="0" showInputMessage="0" showErrorMessage="0" allowBlank="1" type="list">
      <formula1>"Sold,Not Interested,No Contact,Duplicate,Bad Info,Ineligible,Working"</formula1>
    </dataValidation>
    <dataValidation sqref="I135:I5000" showDropDown="0" showInputMessage="0" showErrorMessage="0" allowBlank="1" type="list">
      <formula1>"Identified,First Contact Sent,Contacted,SOA Obtained,Appointment Set,Plan Compared,Application Submitted,Enrolled,Not Interested,Lost"</formula1>
    </dataValidation>
    <dataValidation sqref="N135:N5000" showDropDown="0" showInputMessage="0" showErrorMessage="0" allowBlank="1" type="list">
      <formula1>"Yes,No,Pending"</formula1>
    </dataValidation>
    <dataValidation sqref="O135:O5000" showDropDown="0" showInputMessage="0" showErrorMessage="0" allowBlank="1" type="list">
      <formula1>"T65 List Purchase,Referral,Community Event,Social Media,Cold Call,Other"</formula1>
    </dataValidation>
  </dataValidations>
  <pageMargins left="0.75" right="0.75" top="1" bottom="1" header="0.5" footer="0.5"/>
</worksheet>
</file>

<file path=xl/worksheets/sheet14.xml><?xml version="1.0" encoding="utf-8"?>
<worksheet xmlns="http://schemas.openxmlformats.org/spreadsheetml/2006/main">
  <sheetPr>
    <tabColor rgb="00BE185D"/>
    <outlinePr summaryBelow="1" summaryRight="1"/>
    <pageSetUpPr/>
  </sheetPr>
  <dimension ref="A1:P212"/>
  <sheetViews>
    <sheetView showGridLines="0" workbookViewId="0">
      <selection activeCell="A1" sqref="A1"/>
    </sheetView>
  </sheetViews>
  <sheetFormatPr baseColWidth="8" defaultRowHeight="15"/>
  <cols>
    <col width="10" customWidth="1" min="1" max="1"/>
    <col width="22" customWidth="1" min="2" max="2"/>
    <col width="18" customWidth="1" min="3" max="3"/>
    <col width="22" customWidth="1" min="4" max="4"/>
    <col width="14" customWidth="1" min="5" max="5"/>
    <col width="12" customWidth="1" min="6" max="6"/>
    <col width="13" customWidth="1" min="7" max="7"/>
    <col width="13" customWidth="1" min="8" max="8"/>
    <col width="13" customWidth="1" min="9" max="9"/>
    <col width="13" customWidth="1" min="10" max="10"/>
    <col width="16" customWidth="1" min="11" max="11"/>
    <col width="24" customWidth="1" min="12" max="12"/>
    <col width="24" customWidth="1" min="13" max="13"/>
    <col width="22" customWidth="1" min="14" max="14"/>
    <col width="18" customWidth="1" min="15" max="15"/>
    <col width="16" customWidth="1" min="16" max="16"/>
  </cols>
  <sheetData>
    <row r="1" ht="6" customHeight="1">
      <c r="A1" s="1" t="n"/>
    </row>
    <row r="2" ht="38" customHeight="1">
      <c r="A2" s="209" t="inlineStr">
        <is>
          <t>REFERRAL PARTNER CRM</t>
        </is>
      </c>
    </row>
    <row r="3" ht="20" customHeight="1">
      <c r="A3" s="210" t="inlineStr">
        <is>
          <t>Track the people who send you business — doctors, advisors, pharmacies, community orgs</t>
        </is>
      </c>
    </row>
    <row r="4" ht="16" customHeight="1">
      <c r="A4" s="211" t="inlineStr">
        <is>
          <t>TemplateTitanHQ  ·  templatetitanhq on Etsy</t>
        </is>
      </c>
    </row>
    <row r="5" ht="8" customHeight="1">
      <c r="A5" s="1" t="n"/>
    </row>
    <row r="6" ht="16" customHeight="1">
      <c r="A6" s="172" t="inlineStr">
        <is>
          <t>ACTIVE PARTNERS</t>
        </is>
      </c>
      <c r="C6" s="175" t="inlineStr">
        <is>
          <t>REFERRALS THIS YEAR</t>
        </is>
      </c>
      <c r="E6" s="174" t="inlineStr">
        <is>
          <t>CONVERTED</t>
        </is>
      </c>
      <c r="G6" s="204" t="inlineStr">
        <is>
          <t>REVENUE FROM REFS</t>
        </is>
      </c>
      <c r="I6" s="176" t="inlineStr">
        <is>
          <t>BEST PARTNER TYPE</t>
        </is>
      </c>
      <c r="K6" s="173" t="inlineStr">
        <is>
          <t>THANK YOU PENDING</t>
        </is>
      </c>
    </row>
    <row r="7" ht="34" customHeight="1">
      <c r="A7" s="178">
        <f>COUNTIF(F8:F200,"Active")</f>
        <v/>
      </c>
      <c r="C7" s="181">
        <f>COUNTA('🤝 Referral Log'!A8:A5000)</f>
        <v/>
      </c>
      <c r="E7" s="180">
        <f>COUNTIF('🤝 Referral Log'!G8:G5000,"Yes")</f>
        <v/>
      </c>
      <c r="G7" s="205">
        <f>SUMIF('🤝 Referral Log'!G8:G5000,"Yes",'🤝 Referral Log'!H8:H5000)</f>
        <v/>
      </c>
      <c r="I7" s="182" t="inlineStr">
        <is>
          <t>See table →</t>
        </is>
      </c>
      <c r="K7" s="179">
        <f>COUNTIF('🤝 Referral Log'!J8:J5000,"No")</f>
        <v/>
      </c>
    </row>
    <row r="8" ht="8" customHeight="1">
      <c r="A8" s="19" t="n"/>
      <c r="C8" s="18" t="n"/>
      <c r="E8" s="24" t="n"/>
      <c r="G8" s="21" t="n"/>
      <c r="I8" s="20" t="n"/>
      <c r="K8" s="22" t="n"/>
    </row>
    <row r="10" ht="26" customHeight="1">
      <c r="A10" s="170" t="inlineStr">
        <is>
          <t>🤝  REFERRAL PARTNER DATABASE — The sources, not just the referrals</t>
        </is>
      </c>
    </row>
    <row r="11" ht="20" customHeight="1">
      <c r="A11" s="206" t="inlineStr">
        <is>
          <t>💡  These are your REFERRAL SOURCES — doctors, financial advisors, pharmacists, attorneys, senior center directors. Treat each like a key business relationship.</t>
        </is>
      </c>
    </row>
    <row r="12" ht="26" customHeight="1">
      <c r="A12" s="183" t="inlineStr">
        <is>
          <t>Partner ID</t>
        </is>
      </c>
      <c r="B12" s="183" t="inlineStr">
        <is>
          <t>Partner Name</t>
        </is>
      </c>
      <c r="C12" s="183" t="inlineStr">
        <is>
          <t>Partner Type</t>
        </is>
      </c>
      <c r="D12" s="183" t="inlineStr">
        <is>
          <t>Organization</t>
        </is>
      </c>
      <c r="E12" s="183" t="inlineStr">
        <is>
          <t>Phone</t>
        </is>
      </c>
      <c r="F12" s="183" t="inlineStr">
        <is>
          <t>Status</t>
        </is>
      </c>
      <c r="G12" s="183" t="inlineStr">
        <is>
          <t>Last Contact</t>
        </is>
      </c>
      <c r="H12" s="183" t="inlineStr">
        <is>
          <t>Next Follow-Up</t>
        </is>
      </c>
      <c r="I12" s="183" t="inlineStr">
        <is>
          <t>YTD Referrals</t>
        </is>
      </c>
      <c r="J12" s="183" t="inlineStr">
        <is>
          <t>YTD Revenue</t>
        </is>
      </c>
      <c r="K12" s="183" t="inlineStr">
        <is>
          <t>Relationship Score</t>
        </is>
      </c>
      <c r="L12" s="183" t="inlineStr">
        <is>
          <t>Notes</t>
        </is>
      </c>
      <c r="M12" s="183" t="inlineStr">
        <is>
          <t>Address</t>
        </is>
      </c>
      <c r="N12" s="183" t="inlineStr">
        <is>
          <t>Email</t>
        </is>
      </c>
      <c r="O12" s="183" t="inlineStr">
        <is>
          <t>Primary Contact</t>
        </is>
      </c>
      <c r="P12" s="183" t="inlineStr">
        <is>
          <t>Best Time to Call</t>
        </is>
      </c>
    </row>
    <row r="13" ht="22" customHeight="1">
      <c r="A13" s="187" t="n"/>
      <c r="B13" s="187" t="n"/>
      <c r="C13" s="187" t="n"/>
      <c r="D13" s="187" t="n"/>
      <c r="E13" s="187" t="n"/>
      <c r="F13" s="187" t="n"/>
      <c r="G13" s="187" t="n"/>
      <c r="H13" s="187" t="n"/>
      <c r="I13" s="202">
        <f>COUNTIF('🤝 Referral Log'!C8:C5000,A13)</f>
        <v/>
      </c>
      <c r="J13" s="207">
        <f>SUMIFS('🤝 Referral Log'!H8:H5000,'🤝 Referral Log'!C8:C5000,A13,'🤝 Referral Log'!G8:G5000,"Yes")</f>
        <v/>
      </c>
      <c r="K13" s="187" t="n"/>
      <c r="L13" s="187" t="n"/>
      <c r="M13" s="187" t="n"/>
      <c r="N13" s="187" t="n"/>
      <c r="O13" s="187" t="n"/>
      <c r="P13" s="187" t="n"/>
    </row>
    <row r="14" ht="22" customHeight="1">
      <c r="A14" s="184" t="n"/>
      <c r="B14" s="184" t="n"/>
      <c r="C14" s="184" t="n"/>
      <c r="D14" s="184" t="n"/>
      <c r="E14" s="184" t="n"/>
      <c r="F14" s="184" t="n"/>
      <c r="G14" s="184" t="n"/>
      <c r="H14" s="184" t="n"/>
      <c r="I14" s="202">
        <f>COUNTIF('🤝 Referral Log'!C8:C5000,A14)</f>
        <v/>
      </c>
      <c r="J14" s="207">
        <f>SUMIFS('🤝 Referral Log'!H8:H5000,'🤝 Referral Log'!C8:C5000,A14,'🤝 Referral Log'!G8:G5000,"Yes")</f>
        <v/>
      </c>
      <c r="K14" s="184" t="n"/>
      <c r="L14" s="184" t="n"/>
      <c r="M14" s="184" t="n"/>
      <c r="N14" s="184" t="n"/>
      <c r="O14" s="184" t="n"/>
      <c r="P14" s="184" t="n"/>
    </row>
    <row r="15" ht="22" customHeight="1">
      <c r="A15" s="187" t="n"/>
      <c r="B15" s="187" t="n"/>
      <c r="C15" s="187" t="n"/>
      <c r="D15" s="187" t="n"/>
      <c r="E15" s="187" t="n"/>
      <c r="F15" s="187" t="n"/>
      <c r="G15" s="187" t="n"/>
      <c r="H15" s="187" t="n"/>
      <c r="I15" s="202">
        <f>COUNTIF('🤝 Referral Log'!C8:C5000,A15)</f>
        <v/>
      </c>
      <c r="J15" s="207">
        <f>SUMIFS('🤝 Referral Log'!H8:H5000,'🤝 Referral Log'!C8:C5000,A15,'🤝 Referral Log'!G8:G5000,"Yes")</f>
        <v/>
      </c>
      <c r="K15" s="187" t="n"/>
      <c r="L15" s="187" t="n"/>
      <c r="M15" s="187" t="n"/>
      <c r="N15" s="187" t="n"/>
      <c r="O15" s="187" t="n"/>
      <c r="P15" s="187" t="n"/>
    </row>
    <row r="16" ht="22" customHeight="1">
      <c r="A16" s="184" t="n"/>
      <c r="B16" s="184" t="n"/>
      <c r="C16" s="184" t="n"/>
      <c r="D16" s="184" t="n"/>
      <c r="E16" s="184" t="n"/>
      <c r="F16" s="184" t="n"/>
      <c r="G16" s="184" t="n"/>
      <c r="H16" s="184" t="n"/>
      <c r="I16" s="202">
        <f>COUNTIF('🤝 Referral Log'!C8:C5000,A16)</f>
        <v/>
      </c>
      <c r="J16" s="207">
        <f>SUMIFS('🤝 Referral Log'!H8:H5000,'🤝 Referral Log'!C8:C5000,A16,'🤝 Referral Log'!G8:G5000,"Yes")</f>
        <v/>
      </c>
      <c r="K16" s="184" t="n"/>
      <c r="L16" s="184" t="n"/>
      <c r="M16" s="184" t="n"/>
      <c r="N16" s="184" t="n"/>
      <c r="O16" s="184" t="n"/>
      <c r="P16" s="184" t="n"/>
    </row>
    <row r="17" ht="22" customHeight="1">
      <c r="A17" s="187" t="n"/>
      <c r="B17" s="187" t="n"/>
      <c r="C17" s="187" t="n"/>
      <c r="D17" s="187" t="n"/>
      <c r="E17" s="187" t="n"/>
      <c r="F17" s="187" t="n"/>
      <c r="G17" s="187" t="n"/>
      <c r="H17" s="187" t="n"/>
      <c r="I17" s="202">
        <f>COUNTIF('🤝 Referral Log'!C8:C5000,A17)</f>
        <v/>
      </c>
      <c r="J17" s="207">
        <f>SUMIFS('🤝 Referral Log'!H8:H5000,'🤝 Referral Log'!C8:C5000,A17,'🤝 Referral Log'!G8:G5000,"Yes")</f>
        <v/>
      </c>
      <c r="K17" s="187" t="n"/>
      <c r="L17" s="187" t="n"/>
      <c r="M17" s="187" t="n"/>
      <c r="N17" s="187" t="n"/>
      <c r="O17" s="187" t="n"/>
      <c r="P17" s="187" t="n"/>
    </row>
    <row r="18" ht="22" customHeight="1">
      <c r="A18" s="184" t="n"/>
      <c r="B18" s="184" t="n"/>
      <c r="C18" s="184" t="n"/>
      <c r="D18" s="184" t="n"/>
      <c r="E18" s="184" t="n"/>
      <c r="F18" s="184" t="n"/>
      <c r="G18" s="184" t="n"/>
      <c r="H18" s="184" t="n"/>
      <c r="I18" s="202">
        <f>COUNTIF('🤝 Referral Log'!C8:C5000,A18)</f>
        <v/>
      </c>
      <c r="J18" s="207">
        <f>SUMIFS('🤝 Referral Log'!H8:H5000,'🤝 Referral Log'!C8:C5000,A18,'🤝 Referral Log'!G8:G5000,"Yes")</f>
        <v/>
      </c>
      <c r="K18" s="184" t="n"/>
      <c r="L18" s="184" t="n"/>
      <c r="M18" s="184" t="n"/>
      <c r="N18" s="184" t="n"/>
      <c r="O18" s="184" t="n"/>
      <c r="P18" s="184" t="n"/>
    </row>
    <row r="19" ht="22" customHeight="1">
      <c r="A19" s="187" t="n"/>
      <c r="B19" s="187" t="n"/>
      <c r="C19" s="187" t="n"/>
      <c r="D19" s="187" t="n"/>
      <c r="E19" s="187" t="n"/>
      <c r="F19" s="187" t="n"/>
      <c r="G19" s="187" t="n"/>
      <c r="H19" s="187" t="n"/>
      <c r="I19" s="202">
        <f>COUNTIF('🤝 Referral Log'!C8:C5000,A19)</f>
        <v/>
      </c>
      <c r="J19" s="207">
        <f>SUMIFS('🤝 Referral Log'!H8:H5000,'🤝 Referral Log'!C8:C5000,A19,'🤝 Referral Log'!G8:G5000,"Yes")</f>
        <v/>
      </c>
      <c r="K19" s="187" t="n"/>
      <c r="L19" s="187" t="n"/>
      <c r="M19" s="187" t="n"/>
      <c r="N19" s="187" t="n"/>
      <c r="O19" s="187" t="n"/>
      <c r="P19" s="187" t="n"/>
    </row>
    <row r="20" ht="22" customHeight="1">
      <c r="A20" s="184" t="n"/>
      <c r="B20" s="184" t="n"/>
      <c r="C20" s="184" t="n"/>
      <c r="D20" s="184" t="n"/>
      <c r="E20" s="184" t="n"/>
      <c r="F20" s="184" t="n"/>
      <c r="G20" s="184" t="n"/>
      <c r="H20" s="184" t="n"/>
      <c r="I20" s="202">
        <f>COUNTIF('🤝 Referral Log'!C8:C5000,A20)</f>
        <v/>
      </c>
      <c r="J20" s="207">
        <f>SUMIFS('🤝 Referral Log'!H8:H5000,'🤝 Referral Log'!C8:C5000,A20,'🤝 Referral Log'!G8:G5000,"Yes")</f>
        <v/>
      </c>
      <c r="K20" s="184" t="n"/>
      <c r="L20" s="184" t="n"/>
      <c r="M20" s="184" t="n"/>
      <c r="N20" s="184" t="n"/>
      <c r="O20" s="184" t="n"/>
      <c r="P20" s="184" t="n"/>
    </row>
    <row r="21" ht="22" customHeight="1">
      <c r="A21" s="187" t="n"/>
      <c r="B21" s="187" t="n"/>
      <c r="C21" s="187" t="n"/>
      <c r="D21" s="187" t="n"/>
      <c r="E21" s="187" t="n"/>
      <c r="F21" s="187" t="n"/>
      <c r="G21" s="187" t="n"/>
      <c r="H21" s="187" t="n"/>
      <c r="I21" s="202">
        <f>COUNTIF('🤝 Referral Log'!C8:C5000,A21)</f>
        <v/>
      </c>
      <c r="J21" s="207">
        <f>SUMIFS('🤝 Referral Log'!H8:H5000,'🤝 Referral Log'!C8:C5000,A21,'🤝 Referral Log'!G8:G5000,"Yes")</f>
        <v/>
      </c>
      <c r="K21" s="187" t="n"/>
      <c r="L21" s="187" t="n"/>
      <c r="M21" s="187" t="n"/>
      <c r="N21" s="187" t="n"/>
      <c r="O21" s="187" t="n"/>
      <c r="P21" s="187" t="n"/>
    </row>
    <row r="22" ht="22" customHeight="1">
      <c r="A22" s="184" t="n"/>
      <c r="B22" s="184" t="n"/>
      <c r="C22" s="184" t="n"/>
      <c r="D22" s="184" t="n"/>
      <c r="E22" s="184" t="n"/>
      <c r="F22" s="184" t="n"/>
      <c r="G22" s="184" t="n"/>
      <c r="H22" s="184" t="n"/>
      <c r="I22" s="202">
        <f>COUNTIF('🤝 Referral Log'!C8:C5000,A22)</f>
        <v/>
      </c>
      <c r="J22" s="207">
        <f>SUMIFS('🤝 Referral Log'!H8:H5000,'🤝 Referral Log'!C8:C5000,A22,'🤝 Referral Log'!G8:G5000,"Yes")</f>
        <v/>
      </c>
      <c r="K22" s="184" t="n"/>
      <c r="L22" s="184" t="n"/>
      <c r="M22" s="184" t="n"/>
      <c r="N22" s="184" t="n"/>
      <c r="O22" s="184" t="n"/>
      <c r="P22" s="184" t="n"/>
    </row>
    <row r="23" ht="22" customHeight="1">
      <c r="A23" s="187" t="n"/>
      <c r="B23" s="187" t="n"/>
      <c r="C23" s="187" t="n"/>
      <c r="D23" s="187" t="n"/>
      <c r="E23" s="187" t="n"/>
      <c r="F23" s="187" t="n"/>
      <c r="G23" s="187" t="n"/>
      <c r="H23" s="187" t="n"/>
      <c r="I23" s="202">
        <f>COUNTIF('🤝 Referral Log'!C8:C5000,A23)</f>
        <v/>
      </c>
      <c r="J23" s="207">
        <f>SUMIFS('🤝 Referral Log'!H8:H5000,'🤝 Referral Log'!C8:C5000,A23,'🤝 Referral Log'!G8:G5000,"Yes")</f>
        <v/>
      </c>
      <c r="K23" s="187" t="n"/>
      <c r="L23" s="187" t="n"/>
      <c r="M23" s="187" t="n"/>
      <c r="N23" s="187" t="n"/>
      <c r="O23" s="187" t="n"/>
      <c r="P23" s="187" t="n"/>
    </row>
    <row r="24" ht="22" customHeight="1">
      <c r="A24" s="184" t="n"/>
      <c r="B24" s="184" t="n"/>
      <c r="C24" s="184" t="n"/>
      <c r="D24" s="184" t="n"/>
      <c r="E24" s="184" t="n"/>
      <c r="F24" s="184" t="n"/>
      <c r="G24" s="184" t="n"/>
      <c r="H24" s="184" t="n"/>
      <c r="I24" s="202">
        <f>COUNTIF('🤝 Referral Log'!C8:C5000,A24)</f>
        <v/>
      </c>
      <c r="J24" s="207">
        <f>SUMIFS('🤝 Referral Log'!H8:H5000,'🤝 Referral Log'!C8:C5000,A24,'🤝 Referral Log'!G8:G5000,"Yes")</f>
        <v/>
      </c>
      <c r="K24" s="184" t="n"/>
      <c r="L24" s="184" t="n"/>
      <c r="M24" s="184" t="n"/>
      <c r="N24" s="184" t="n"/>
      <c r="O24" s="184" t="n"/>
      <c r="P24" s="184" t="n"/>
    </row>
    <row r="25" ht="22" customHeight="1">
      <c r="A25" s="187" t="n"/>
      <c r="B25" s="187" t="n"/>
      <c r="C25" s="187" t="n"/>
      <c r="D25" s="187" t="n"/>
      <c r="E25" s="187" t="n"/>
      <c r="F25" s="187" t="n"/>
      <c r="G25" s="187" t="n"/>
      <c r="H25" s="187" t="n"/>
      <c r="I25" s="202">
        <f>COUNTIF('🤝 Referral Log'!C8:C5000,A25)</f>
        <v/>
      </c>
      <c r="J25" s="207">
        <f>SUMIFS('🤝 Referral Log'!H8:H5000,'🤝 Referral Log'!C8:C5000,A25,'🤝 Referral Log'!G8:G5000,"Yes")</f>
        <v/>
      </c>
      <c r="K25" s="187" t="n"/>
      <c r="L25" s="187" t="n"/>
      <c r="M25" s="187" t="n"/>
      <c r="N25" s="187" t="n"/>
      <c r="O25" s="187" t="n"/>
      <c r="P25" s="187" t="n"/>
    </row>
    <row r="26" ht="22" customHeight="1">
      <c r="A26" s="184" t="n"/>
      <c r="B26" s="184" t="n"/>
      <c r="C26" s="184" t="n"/>
      <c r="D26" s="184" t="n"/>
      <c r="E26" s="184" t="n"/>
      <c r="F26" s="184" t="n"/>
      <c r="G26" s="184" t="n"/>
      <c r="H26" s="184" t="n"/>
      <c r="I26" s="202">
        <f>COUNTIF('🤝 Referral Log'!C8:C5000,A26)</f>
        <v/>
      </c>
      <c r="J26" s="207">
        <f>SUMIFS('🤝 Referral Log'!H8:H5000,'🤝 Referral Log'!C8:C5000,A26,'🤝 Referral Log'!G8:G5000,"Yes")</f>
        <v/>
      </c>
      <c r="K26" s="184" t="n"/>
      <c r="L26" s="184" t="n"/>
      <c r="M26" s="184" t="n"/>
      <c r="N26" s="184" t="n"/>
      <c r="O26" s="184" t="n"/>
      <c r="P26" s="184" t="n"/>
    </row>
    <row r="27" ht="22" customHeight="1">
      <c r="A27" s="187" t="n"/>
      <c r="B27" s="187" t="n"/>
      <c r="C27" s="187" t="n"/>
      <c r="D27" s="187" t="n"/>
      <c r="E27" s="187" t="n"/>
      <c r="F27" s="187" t="n"/>
      <c r="G27" s="187" t="n"/>
      <c r="H27" s="187" t="n"/>
      <c r="I27" s="202">
        <f>COUNTIF('🤝 Referral Log'!C8:C5000,A27)</f>
        <v/>
      </c>
      <c r="J27" s="207">
        <f>SUMIFS('🤝 Referral Log'!H8:H5000,'🤝 Referral Log'!C8:C5000,A27,'🤝 Referral Log'!G8:G5000,"Yes")</f>
        <v/>
      </c>
      <c r="K27" s="187" t="n"/>
      <c r="L27" s="187" t="n"/>
      <c r="M27" s="187" t="n"/>
      <c r="N27" s="187" t="n"/>
      <c r="O27" s="187" t="n"/>
      <c r="P27" s="187" t="n"/>
    </row>
    <row r="28" ht="22" customHeight="1">
      <c r="A28" s="184" t="n"/>
      <c r="B28" s="184" t="n"/>
      <c r="C28" s="184" t="n"/>
      <c r="D28" s="184" t="n"/>
      <c r="E28" s="184" t="n"/>
      <c r="F28" s="184" t="n"/>
      <c r="G28" s="184" t="n"/>
      <c r="H28" s="184" t="n"/>
      <c r="I28" s="202">
        <f>COUNTIF('🤝 Referral Log'!C8:C5000,A28)</f>
        <v/>
      </c>
      <c r="J28" s="207">
        <f>SUMIFS('🤝 Referral Log'!H8:H5000,'🤝 Referral Log'!C8:C5000,A28,'🤝 Referral Log'!G8:G5000,"Yes")</f>
        <v/>
      </c>
      <c r="K28" s="184" t="n"/>
      <c r="L28" s="184" t="n"/>
      <c r="M28" s="184" t="n"/>
      <c r="N28" s="184" t="n"/>
      <c r="O28" s="184" t="n"/>
      <c r="P28" s="184" t="n"/>
    </row>
    <row r="29" ht="22" customHeight="1">
      <c r="A29" s="187" t="n"/>
      <c r="B29" s="187" t="n"/>
      <c r="C29" s="187" t="n"/>
      <c r="D29" s="187" t="n"/>
      <c r="E29" s="187" t="n"/>
      <c r="F29" s="187" t="n"/>
      <c r="G29" s="187" t="n"/>
      <c r="H29" s="187" t="n"/>
      <c r="I29" s="202">
        <f>COUNTIF('🤝 Referral Log'!C8:C5000,A29)</f>
        <v/>
      </c>
      <c r="J29" s="207">
        <f>SUMIFS('🤝 Referral Log'!H8:H5000,'🤝 Referral Log'!C8:C5000,A29,'🤝 Referral Log'!G8:G5000,"Yes")</f>
        <v/>
      </c>
      <c r="K29" s="187" t="n"/>
      <c r="L29" s="187" t="n"/>
      <c r="M29" s="187" t="n"/>
      <c r="N29" s="187" t="n"/>
      <c r="O29" s="187" t="n"/>
      <c r="P29" s="187" t="n"/>
    </row>
    <row r="30" ht="22" customHeight="1">
      <c r="A30" s="184" t="n"/>
      <c r="B30" s="184" t="n"/>
      <c r="C30" s="184" t="n"/>
      <c r="D30" s="184" t="n"/>
      <c r="E30" s="184" t="n"/>
      <c r="F30" s="184" t="n"/>
      <c r="G30" s="184" t="n"/>
      <c r="H30" s="184" t="n"/>
      <c r="I30" s="202">
        <f>COUNTIF('🤝 Referral Log'!C8:C5000,A30)</f>
        <v/>
      </c>
      <c r="J30" s="207">
        <f>SUMIFS('🤝 Referral Log'!H8:H5000,'🤝 Referral Log'!C8:C5000,A30,'🤝 Referral Log'!G8:G5000,"Yes")</f>
        <v/>
      </c>
      <c r="K30" s="184" t="n"/>
      <c r="L30" s="184" t="n"/>
      <c r="M30" s="184" t="n"/>
      <c r="N30" s="184" t="n"/>
      <c r="O30" s="184" t="n"/>
      <c r="P30" s="184" t="n"/>
    </row>
    <row r="31" ht="22" customHeight="1">
      <c r="A31" s="187" t="n"/>
      <c r="B31" s="187" t="n"/>
      <c r="C31" s="187" t="n"/>
      <c r="D31" s="187" t="n"/>
      <c r="E31" s="187" t="n"/>
      <c r="F31" s="187" t="n"/>
      <c r="G31" s="187" t="n"/>
      <c r="H31" s="187" t="n"/>
      <c r="I31" s="202">
        <f>COUNTIF('🤝 Referral Log'!C8:C5000,A31)</f>
        <v/>
      </c>
      <c r="J31" s="207">
        <f>SUMIFS('🤝 Referral Log'!H8:H5000,'🤝 Referral Log'!C8:C5000,A31,'🤝 Referral Log'!G8:G5000,"Yes")</f>
        <v/>
      </c>
      <c r="K31" s="187" t="n"/>
      <c r="L31" s="187" t="n"/>
      <c r="M31" s="187" t="n"/>
      <c r="N31" s="187" t="n"/>
      <c r="O31" s="187" t="n"/>
      <c r="P31" s="187" t="n"/>
    </row>
    <row r="32" ht="22" customHeight="1">
      <c r="A32" s="184" t="n"/>
      <c r="B32" s="184" t="n"/>
      <c r="C32" s="184" t="n"/>
      <c r="D32" s="184" t="n"/>
      <c r="E32" s="184" t="n"/>
      <c r="F32" s="184" t="n"/>
      <c r="G32" s="184" t="n"/>
      <c r="H32" s="184" t="n"/>
      <c r="I32" s="202">
        <f>COUNTIF('🤝 Referral Log'!C8:C5000,A32)</f>
        <v/>
      </c>
      <c r="J32" s="207">
        <f>SUMIFS('🤝 Referral Log'!H8:H5000,'🤝 Referral Log'!C8:C5000,A32,'🤝 Referral Log'!G8:G5000,"Yes")</f>
        <v/>
      </c>
      <c r="K32" s="184" t="n"/>
      <c r="L32" s="184" t="n"/>
      <c r="M32" s="184" t="n"/>
      <c r="N32" s="184" t="n"/>
      <c r="O32" s="184" t="n"/>
      <c r="P32" s="184" t="n"/>
    </row>
    <row r="33" ht="22" customHeight="1">
      <c r="A33" s="187" t="n"/>
      <c r="B33" s="187" t="n"/>
      <c r="C33" s="187" t="n"/>
      <c r="D33" s="187" t="n"/>
      <c r="E33" s="187" t="n"/>
      <c r="F33" s="187" t="n"/>
      <c r="G33" s="187" t="n"/>
      <c r="H33" s="187" t="n"/>
      <c r="I33" s="202">
        <f>COUNTIF('🤝 Referral Log'!C8:C5000,A33)</f>
        <v/>
      </c>
      <c r="J33" s="207">
        <f>SUMIFS('🤝 Referral Log'!H8:H5000,'🤝 Referral Log'!C8:C5000,A33,'🤝 Referral Log'!G8:G5000,"Yes")</f>
        <v/>
      </c>
      <c r="K33" s="187" t="n"/>
      <c r="L33" s="187" t="n"/>
      <c r="M33" s="187" t="n"/>
      <c r="N33" s="187" t="n"/>
      <c r="O33" s="187" t="n"/>
      <c r="P33" s="187" t="n"/>
    </row>
    <row r="34" ht="22" customHeight="1">
      <c r="A34" s="184" t="n"/>
      <c r="B34" s="184" t="n"/>
      <c r="C34" s="184" t="n"/>
      <c r="D34" s="184" t="n"/>
      <c r="E34" s="184" t="n"/>
      <c r="F34" s="184" t="n"/>
      <c r="G34" s="184" t="n"/>
      <c r="H34" s="184" t="n"/>
      <c r="I34" s="202">
        <f>COUNTIF('🤝 Referral Log'!C8:C5000,A34)</f>
        <v/>
      </c>
      <c r="J34" s="207">
        <f>SUMIFS('🤝 Referral Log'!H8:H5000,'🤝 Referral Log'!C8:C5000,A34,'🤝 Referral Log'!G8:G5000,"Yes")</f>
        <v/>
      </c>
      <c r="K34" s="184" t="n"/>
      <c r="L34" s="184" t="n"/>
      <c r="M34" s="184" t="n"/>
      <c r="N34" s="184" t="n"/>
      <c r="O34" s="184" t="n"/>
      <c r="P34" s="184" t="n"/>
    </row>
    <row r="35" ht="22" customHeight="1">
      <c r="A35" s="187" t="n"/>
      <c r="B35" s="187" t="n"/>
      <c r="C35" s="187" t="n"/>
      <c r="D35" s="187" t="n"/>
      <c r="E35" s="187" t="n"/>
      <c r="F35" s="187" t="n"/>
      <c r="G35" s="187" t="n"/>
      <c r="H35" s="187" t="n"/>
      <c r="I35" s="202">
        <f>COUNTIF('🤝 Referral Log'!C8:C5000,A35)</f>
        <v/>
      </c>
      <c r="J35" s="207">
        <f>SUMIFS('🤝 Referral Log'!H8:H5000,'🤝 Referral Log'!C8:C5000,A35,'🤝 Referral Log'!G8:G5000,"Yes")</f>
        <v/>
      </c>
      <c r="K35" s="187" t="n"/>
      <c r="L35" s="187" t="n"/>
      <c r="M35" s="187" t="n"/>
      <c r="N35" s="187" t="n"/>
      <c r="O35" s="187" t="n"/>
      <c r="P35" s="187" t="n"/>
    </row>
    <row r="36" ht="22" customHeight="1">
      <c r="A36" s="184" t="n"/>
      <c r="B36" s="184" t="n"/>
      <c r="C36" s="184" t="n"/>
      <c r="D36" s="184" t="n"/>
      <c r="E36" s="184" t="n"/>
      <c r="F36" s="184" t="n"/>
      <c r="G36" s="184" t="n"/>
      <c r="H36" s="184" t="n"/>
      <c r="I36" s="202">
        <f>COUNTIF('🤝 Referral Log'!C8:C5000,A36)</f>
        <v/>
      </c>
      <c r="J36" s="207">
        <f>SUMIFS('🤝 Referral Log'!H8:H5000,'🤝 Referral Log'!C8:C5000,A36,'🤝 Referral Log'!G8:G5000,"Yes")</f>
        <v/>
      </c>
      <c r="K36" s="184" t="n"/>
      <c r="L36" s="184" t="n"/>
      <c r="M36" s="184" t="n"/>
      <c r="N36" s="184" t="n"/>
      <c r="O36" s="184" t="n"/>
      <c r="P36" s="184" t="n"/>
    </row>
    <row r="37" ht="22" customHeight="1">
      <c r="A37" s="187" t="n"/>
      <c r="B37" s="187" t="n"/>
      <c r="C37" s="187" t="n"/>
      <c r="D37" s="187" t="n"/>
      <c r="E37" s="187" t="n"/>
      <c r="F37" s="187" t="n"/>
      <c r="G37" s="187" t="n"/>
      <c r="H37" s="187" t="n"/>
      <c r="I37" s="202">
        <f>COUNTIF('🤝 Referral Log'!C8:C5000,A37)</f>
        <v/>
      </c>
      <c r="J37" s="207">
        <f>SUMIFS('🤝 Referral Log'!H8:H5000,'🤝 Referral Log'!C8:C5000,A37,'🤝 Referral Log'!G8:G5000,"Yes")</f>
        <v/>
      </c>
      <c r="K37" s="187" t="n"/>
      <c r="L37" s="187" t="n"/>
      <c r="M37" s="187" t="n"/>
      <c r="N37" s="187" t="n"/>
      <c r="O37" s="187" t="n"/>
      <c r="P37" s="187" t="n"/>
    </row>
    <row r="38" ht="22" customHeight="1">
      <c r="A38" s="184" t="n"/>
      <c r="B38" s="184" t="n"/>
      <c r="C38" s="184" t="n"/>
      <c r="D38" s="184" t="n"/>
      <c r="E38" s="184" t="n"/>
      <c r="F38" s="184" t="n"/>
      <c r="G38" s="184" t="n"/>
      <c r="H38" s="184" t="n"/>
      <c r="I38" s="202">
        <f>COUNTIF('🤝 Referral Log'!C8:C5000,A38)</f>
        <v/>
      </c>
      <c r="J38" s="207">
        <f>SUMIFS('🤝 Referral Log'!H8:H5000,'🤝 Referral Log'!C8:C5000,A38,'🤝 Referral Log'!G8:G5000,"Yes")</f>
        <v/>
      </c>
      <c r="K38" s="184" t="n"/>
      <c r="L38" s="184" t="n"/>
      <c r="M38" s="184" t="n"/>
      <c r="N38" s="184" t="n"/>
      <c r="O38" s="184" t="n"/>
      <c r="P38" s="184" t="n"/>
    </row>
    <row r="39" ht="22" customHeight="1">
      <c r="A39" s="187" t="n"/>
      <c r="B39" s="187" t="n"/>
      <c r="C39" s="187" t="n"/>
      <c r="D39" s="187" t="n"/>
      <c r="E39" s="187" t="n"/>
      <c r="F39" s="187" t="n"/>
      <c r="G39" s="187" t="n"/>
      <c r="H39" s="187" t="n"/>
      <c r="I39" s="202">
        <f>COUNTIF('🤝 Referral Log'!C8:C5000,A39)</f>
        <v/>
      </c>
      <c r="J39" s="207">
        <f>SUMIFS('🤝 Referral Log'!H8:H5000,'🤝 Referral Log'!C8:C5000,A39,'🤝 Referral Log'!G8:G5000,"Yes")</f>
        <v/>
      </c>
      <c r="K39" s="187" t="n"/>
      <c r="L39" s="187" t="n"/>
      <c r="M39" s="187" t="n"/>
      <c r="N39" s="187" t="n"/>
      <c r="O39" s="187" t="n"/>
      <c r="P39" s="187" t="n"/>
    </row>
    <row r="40" ht="22" customHeight="1">
      <c r="A40" s="184" t="n"/>
      <c r="B40" s="184" t="n"/>
      <c r="C40" s="184" t="n"/>
      <c r="D40" s="184" t="n"/>
      <c r="E40" s="184" t="n"/>
      <c r="F40" s="184" t="n"/>
      <c r="G40" s="184" t="n"/>
      <c r="H40" s="184" t="n"/>
      <c r="I40" s="202">
        <f>COUNTIF('🤝 Referral Log'!C8:C5000,A40)</f>
        <v/>
      </c>
      <c r="J40" s="207">
        <f>SUMIFS('🤝 Referral Log'!H8:H5000,'🤝 Referral Log'!C8:C5000,A40,'🤝 Referral Log'!G8:G5000,"Yes")</f>
        <v/>
      </c>
      <c r="K40" s="184" t="n"/>
      <c r="L40" s="184" t="n"/>
      <c r="M40" s="184" t="n"/>
      <c r="N40" s="184" t="n"/>
      <c r="O40" s="184" t="n"/>
      <c r="P40" s="184" t="n"/>
    </row>
    <row r="41" ht="22" customHeight="1">
      <c r="A41" s="187" t="n"/>
      <c r="B41" s="187" t="n"/>
      <c r="C41" s="187" t="n"/>
      <c r="D41" s="187" t="n"/>
      <c r="E41" s="187" t="n"/>
      <c r="F41" s="187" t="n"/>
      <c r="G41" s="187" t="n"/>
      <c r="H41" s="187" t="n"/>
      <c r="I41" s="202">
        <f>COUNTIF('🤝 Referral Log'!C8:C5000,A41)</f>
        <v/>
      </c>
      <c r="J41" s="207">
        <f>SUMIFS('🤝 Referral Log'!H8:H5000,'🤝 Referral Log'!C8:C5000,A41,'🤝 Referral Log'!G8:G5000,"Yes")</f>
        <v/>
      </c>
      <c r="K41" s="187" t="n"/>
      <c r="L41" s="187" t="n"/>
      <c r="M41" s="187" t="n"/>
      <c r="N41" s="187" t="n"/>
      <c r="O41" s="187" t="n"/>
      <c r="P41" s="187" t="n"/>
    </row>
    <row r="42" ht="22" customHeight="1">
      <c r="A42" s="184" t="n"/>
      <c r="B42" s="184" t="n"/>
      <c r="C42" s="184" t="n"/>
      <c r="D42" s="184" t="n"/>
      <c r="E42" s="184" t="n"/>
      <c r="F42" s="184" t="n"/>
      <c r="G42" s="184" t="n"/>
      <c r="H42" s="184" t="n"/>
      <c r="I42" s="202">
        <f>COUNTIF('🤝 Referral Log'!C8:C5000,A42)</f>
        <v/>
      </c>
      <c r="J42" s="207">
        <f>SUMIFS('🤝 Referral Log'!H8:H5000,'🤝 Referral Log'!C8:C5000,A42,'🤝 Referral Log'!G8:G5000,"Yes")</f>
        <v/>
      </c>
      <c r="K42" s="184" t="n"/>
      <c r="L42" s="184" t="n"/>
      <c r="M42" s="184" t="n"/>
      <c r="N42" s="184" t="n"/>
      <c r="O42" s="184" t="n"/>
      <c r="P42" s="184" t="n"/>
    </row>
    <row r="43" ht="22" customHeight="1">
      <c r="A43" s="187" t="n"/>
      <c r="B43" s="187" t="n"/>
      <c r="C43" s="187" t="n"/>
      <c r="D43" s="187" t="n"/>
      <c r="E43" s="187" t="n"/>
      <c r="F43" s="187" t="n"/>
      <c r="G43" s="187" t="n"/>
      <c r="H43" s="187" t="n"/>
      <c r="I43" s="202">
        <f>COUNTIF('🤝 Referral Log'!C8:C5000,A43)</f>
        <v/>
      </c>
      <c r="J43" s="207">
        <f>SUMIFS('🤝 Referral Log'!H8:H5000,'🤝 Referral Log'!C8:C5000,A43,'🤝 Referral Log'!G8:G5000,"Yes")</f>
        <v/>
      </c>
      <c r="K43" s="187" t="n"/>
      <c r="L43" s="187" t="n"/>
      <c r="M43" s="187" t="n"/>
      <c r="N43" s="187" t="n"/>
      <c r="O43" s="187" t="n"/>
      <c r="P43" s="187" t="n"/>
    </row>
    <row r="44" ht="22" customHeight="1">
      <c r="A44" s="184" t="n"/>
      <c r="B44" s="184" t="n"/>
      <c r="C44" s="184" t="n"/>
      <c r="D44" s="184" t="n"/>
      <c r="E44" s="184" t="n"/>
      <c r="F44" s="184" t="n"/>
      <c r="G44" s="184" t="n"/>
      <c r="H44" s="184" t="n"/>
      <c r="I44" s="202">
        <f>COUNTIF('🤝 Referral Log'!C8:C5000,A44)</f>
        <v/>
      </c>
      <c r="J44" s="207">
        <f>SUMIFS('🤝 Referral Log'!H8:H5000,'🤝 Referral Log'!C8:C5000,A44,'🤝 Referral Log'!G8:G5000,"Yes")</f>
        <v/>
      </c>
      <c r="K44" s="184" t="n"/>
      <c r="L44" s="184" t="n"/>
      <c r="M44" s="184" t="n"/>
      <c r="N44" s="184" t="n"/>
      <c r="O44" s="184" t="n"/>
      <c r="P44" s="184" t="n"/>
    </row>
    <row r="45" ht="22" customHeight="1">
      <c r="A45" s="187" t="n"/>
      <c r="B45" s="187" t="n"/>
      <c r="C45" s="187" t="n"/>
      <c r="D45" s="187" t="n"/>
      <c r="E45" s="187" t="n"/>
      <c r="F45" s="187" t="n"/>
      <c r="G45" s="187" t="n"/>
      <c r="H45" s="187" t="n"/>
      <c r="I45" s="202">
        <f>COUNTIF('🤝 Referral Log'!C8:C5000,A45)</f>
        <v/>
      </c>
      <c r="J45" s="207">
        <f>SUMIFS('🤝 Referral Log'!H8:H5000,'🤝 Referral Log'!C8:C5000,A45,'🤝 Referral Log'!G8:G5000,"Yes")</f>
        <v/>
      </c>
      <c r="K45" s="187" t="n"/>
      <c r="L45" s="187" t="n"/>
      <c r="M45" s="187" t="n"/>
      <c r="N45" s="187" t="n"/>
      <c r="O45" s="187" t="n"/>
      <c r="P45" s="187" t="n"/>
    </row>
    <row r="46" ht="22" customHeight="1">
      <c r="A46" s="184" t="n"/>
      <c r="B46" s="184" t="n"/>
      <c r="C46" s="184" t="n"/>
      <c r="D46" s="184" t="n"/>
      <c r="E46" s="184" t="n"/>
      <c r="F46" s="184" t="n"/>
      <c r="G46" s="184" t="n"/>
      <c r="H46" s="184" t="n"/>
      <c r="I46" s="202">
        <f>COUNTIF('🤝 Referral Log'!C8:C5000,A46)</f>
        <v/>
      </c>
      <c r="J46" s="207">
        <f>SUMIFS('🤝 Referral Log'!H8:H5000,'🤝 Referral Log'!C8:C5000,A46,'🤝 Referral Log'!G8:G5000,"Yes")</f>
        <v/>
      </c>
      <c r="K46" s="184" t="n"/>
      <c r="L46" s="184" t="n"/>
      <c r="M46" s="184" t="n"/>
      <c r="N46" s="184" t="n"/>
      <c r="O46" s="184" t="n"/>
      <c r="P46" s="184" t="n"/>
    </row>
    <row r="47" ht="22" customHeight="1">
      <c r="A47" s="187" t="n"/>
      <c r="B47" s="187" t="n"/>
      <c r="C47" s="187" t="n"/>
      <c r="D47" s="187" t="n"/>
      <c r="E47" s="187" t="n"/>
      <c r="F47" s="187" t="n"/>
      <c r="G47" s="187" t="n"/>
      <c r="H47" s="187" t="n"/>
      <c r="I47" s="202">
        <f>COUNTIF('🤝 Referral Log'!C8:C5000,A47)</f>
        <v/>
      </c>
      <c r="J47" s="207">
        <f>SUMIFS('🤝 Referral Log'!H8:H5000,'🤝 Referral Log'!C8:C5000,A47,'🤝 Referral Log'!G8:G5000,"Yes")</f>
        <v/>
      </c>
      <c r="K47" s="187" t="n"/>
      <c r="L47" s="187" t="n"/>
      <c r="M47" s="187" t="n"/>
      <c r="N47" s="187" t="n"/>
      <c r="O47" s="187" t="n"/>
      <c r="P47" s="187" t="n"/>
    </row>
    <row r="48" ht="22" customHeight="1">
      <c r="A48" s="184" t="n"/>
      <c r="B48" s="184" t="n"/>
      <c r="C48" s="184" t="n"/>
      <c r="D48" s="184" t="n"/>
      <c r="E48" s="184" t="n"/>
      <c r="F48" s="184" t="n"/>
      <c r="G48" s="184" t="n"/>
      <c r="H48" s="184" t="n"/>
      <c r="I48" s="202">
        <f>COUNTIF('🤝 Referral Log'!C8:C5000,A48)</f>
        <v/>
      </c>
      <c r="J48" s="207">
        <f>SUMIFS('🤝 Referral Log'!H8:H5000,'🤝 Referral Log'!C8:C5000,A48,'🤝 Referral Log'!G8:G5000,"Yes")</f>
        <v/>
      </c>
      <c r="K48" s="184" t="n"/>
      <c r="L48" s="184" t="n"/>
      <c r="M48" s="184" t="n"/>
      <c r="N48" s="184" t="n"/>
      <c r="O48" s="184" t="n"/>
      <c r="P48" s="184" t="n"/>
    </row>
    <row r="49" ht="22" customHeight="1">
      <c r="A49" s="187" t="n"/>
      <c r="B49" s="187" t="n"/>
      <c r="C49" s="187" t="n"/>
      <c r="D49" s="187" t="n"/>
      <c r="E49" s="187" t="n"/>
      <c r="F49" s="187" t="n"/>
      <c r="G49" s="187" t="n"/>
      <c r="H49" s="187" t="n"/>
      <c r="I49" s="202">
        <f>COUNTIF('🤝 Referral Log'!C8:C5000,A49)</f>
        <v/>
      </c>
      <c r="J49" s="207">
        <f>SUMIFS('🤝 Referral Log'!H8:H5000,'🤝 Referral Log'!C8:C5000,A49,'🤝 Referral Log'!G8:G5000,"Yes")</f>
        <v/>
      </c>
      <c r="K49" s="187" t="n"/>
      <c r="L49" s="187" t="n"/>
      <c r="M49" s="187" t="n"/>
      <c r="N49" s="187" t="n"/>
      <c r="O49" s="187" t="n"/>
      <c r="P49" s="187" t="n"/>
    </row>
    <row r="50" ht="22" customHeight="1">
      <c r="A50" s="184" t="n"/>
      <c r="B50" s="184" t="n"/>
      <c r="C50" s="184" t="n"/>
      <c r="D50" s="184" t="n"/>
      <c r="E50" s="184" t="n"/>
      <c r="F50" s="184" t="n"/>
      <c r="G50" s="184" t="n"/>
      <c r="H50" s="184" t="n"/>
      <c r="I50" s="202">
        <f>COUNTIF('🤝 Referral Log'!C8:C5000,A50)</f>
        <v/>
      </c>
      <c r="J50" s="207">
        <f>SUMIFS('🤝 Referral Log'!H8:H5000,'🤝 Referral Log'!C8:C5000,A50,'🤝 Referral Log'!G8:G5000,"Yes")</f>
        <v/>
      </c>
      <c r="K50" s="184" t="n"/>
      <c r="L50" s="184" t="n"/>
      <c r="M50" s="184" t="n"/>
      <c r="N50" s="184" t="n"/>
      <c r="O50" s="184" t="n"/>
      <c r="P50" s="184" t="n"/>
    </row>
    <row r="51" ht="22" customHeight="1">
      <c r="A51" s="187" t="n"/>
      <c r="B51" s="187" t="n"/>
      <c r="C51" s="187" t="n"/>
      <c r="D51" s="187" t="n"/>
      <c r="E51" s="187" t="n"/>
      <c r="F51" s="187" t="n"/>
      <c r="G51" s="187" t="n"/>
      <c r="H51" s="187" t="n"/>
      <c r="I51" s="202">
        <f>COUNTIF('🤝 Referral Log'!C8:C5000,A51)</f>
        <v/>
      </c>
      <c r="J51" s="207">
        <f>SUMIFS('🤝 Referral Log'!H8:H5000,'🤝 Referral Log'!C8:C5000,A51,'🤝 Referral Log'!G8:G5000,"Yes")</f>
        <v/>
      </c>
      <c r="K51" s="187" t="n"/>
      <c r="L51" s="187" t="n"/>
      <c r="M51" s="187" t="n"/>
      <c r="N51" s="187" t="n"/>
      <c r="O51" s="187" t="n"/>
      <c r="P51" s="187" t="n"/>
    </row>
    <row r="52" ht="22" customHeight="1">
      <c r="A52" s="184" t="n"/>
      <c r="B52" s="184" t="n"/>
      <c r="C52" s="184" t="n"/>
      <c r="D52" s="184" t="n"/>
      <c r="E52" s="184" t="n"/>
      <c r="F52" s="184" t="n"/>
      <c r="G52" s="184" t="n"/>
      <c r="H52" s="184" t="n"/>
      <c r="I52" s="202">
        <f>COUNTIF('🤝 Referral Log'!C8:C5000,A52)</f>
        <v/>
      </c>
      <c r="J52" s="207">
        <f>SUMIFS('🤝 Referral Log'!H8:H5000,'🤝 Referral Log'!C8:C5000,A52,'🤝 Referral Log'!G8:G5000,"Yes")</f>
        <v/>
      </c>
      <c r="K52" s="184" t="n"/>
      <c r="L52" s="184" t="n"/>
      <c r="M52" s="184" t="n"/>
      <c r="N52" s="184" t="n"/>
      <c r="O52" s="184" t="n"/>
      <c r="P52" s="184" t="n"/>
    </row>
    <row r="53" ht="22" customHeight="1">
      <c r="A53" s="187" t="n"/>
      <c r="B53" s="187" t="n"/>
      <c r="C53" s="187" t="n"/>
      <c r="D53" s="187" t="n"/>
      <c r="E53" s="187" t="n"/>
      <c r="F53" s="187" t="n"/>
      <c r="G53" s="187" t="n"/>
      <c r="H53" s="187" t="n"/>
      <c r="I53" s="202">
        <f>COUNTIF('🤝 Referral Log'!C8:C5000,A53)</f>
        <v/>
      </c>
      <c r="J53" s="207">
        <f>SUMIFS('🤝 Referral Log'!H8:H5000,'🤝 Referral Log'!C8:C5000,A53,'🤝 Referral Log'!G8:G5000,"Yes")</f>
        <v/>
      </c>
      <c r="K53" s="187" t="n"/>
      <c r="L53" s="187" t="n"/>
      <c r="M53" s="187" t="n"/>
      <c r="N53" s="187" t="n"/>
      <c r="O53" s="187" t="n"/>
      <c r="P53" s="187" t="n"/>
    </row>
    <row r="54" ht="22" customHeight="1">
      <c r="A54" s="184" t="n"/>
      <c r="B54" s="184" t="n"/>
      <c r="C54" s="184" t="n"/>
      <c r="D54" s="184" t="n"/>
      <c r="E54" s="184" t="n"/>
      <c r="F54" s="184" t="n"/>
      <c r="G54" s="184" t="n"/>
      <c r="H54" s="184" t="n"/>
      <c r="I54" s="202">
        <f>COUNTIF('🤝 Referral Log'!C8:C5000,A54)</f>
        <v/>
      </c>
      <c r="J54" s="207">
        <f>SUMIFS('🤝 Referral Log'!H8:H5000,'🤝 Referral Log'!C8:C5000,A54,'🤝 Referral Log'!G8:G5000,"Yes")</f>
        <v/>
      </c>
      <c r="K54" s="184" t="n"/>
      <c r="L54" s="184" t="n"/>
      <c r="M54" s="184" t="n"/>
      <c r="N54" s="184" t="n"/>
      <c r="O54" s="184" t="n"/>
      <c r="P54" s="184" t="n"/>
    </row>
    <row r="55" ht="22" customHeight="1">
      <c r="A55" s="187" t="n"/>
      <c r="B55" s="187" t="n"/>
      <c r="C55" s="187" t="n"/>
      <c r="D55" s="187" t="n"/>
      <c r="E55" s="187" t="n"/>
      <c r="F55" s="187" t="n"/>
      <c r="G55" s="187" t="n"/>
      <c r="H55" s="187" t="n"/>
      <c r="I55" s="202">
        <f>COUNTIF('🤝 Referral Log'!C8:C5000,A55)</f>
        <v/>
      </c>
      <c r="J55" s="207">
        <f>SUMIFS('🤝 Referral Log'!H8:H5000,'🤝 Referral Log'!C8:C5000,A55,'🤝 Referral Log'!G8:G5000,"Yes")</f>
        <v/>
      </c>
      <c r="K55" s="187" t="n"/>
      <c r="L55" s="187" t="n"/>
      <c r="M55" s="187" t="n"/>
      <c r="N55" s="187" t="n"/>
      <c r="O55" s="187" t="n"/>
      <c r="P55" s="187" t="n"/>
    </row>
    <row r="56" ht="22" customHeight="1">
      <c r="A56" s="184" t="n"/>
      <c r="B56" s="184" t="n"/>
      <c r="C56" s="184" t="n"/>
      <c r="D56" s="184" t="n"/>
      <c r="E56" s="184" t="n"/>
      <c r="F56" s="184" t="n"/>
      <c r="G56" s="184" t="n"/>
      <c r="H56" s="184" t="n"/>
      <c r="I56" s="202">
        <f>COUNTIF('🤝 Referral Log'!C8:C5000,A56)</f>
        <v/>
      </c>
      <c r="J56" s="207">
        <f>SUMIFS('🤝 Referral Log'!H8:H5000,'🤝 Referral Log'!C8:C5000,A56,'🤝 Referral Log'!G8:G5000,"Yes")</f>
        <v/>
      </c>
      <c r="K56" s="184" t="n"/>
      <c r="L56" s="184" t="n"/>
      <c r="M56" s="184" t="n"/>
      <c r="N56" s="184" t="n"/>
      <c r="O56" s="184" t="n"/>
      <c r="P56" s="184" t="n"/>
    </row>
    <row r="57" ht="22" customHeight="1">
      <c r="A57" s="187" t="n"/>
      <c r="B57" s="187" t="n"/>
      <c r="C57" s="187" t="n"/>
      <c r="D57" s="187" t="n"/>
      <c r="E57" s="187" t="n"/>
      <c r="F57" s="187" t="n"/>
      <c r="G57" s="187" t="n"/>
      <c r="H57" s="187" t="n"/>
      <c r="I57" s="202">
        <f>COUNTIF('🤝 Referral Log'!C8:C5000,A57)</f>
        <v/>
      </c>
      <c r="J57" s="207">
        <f>SUMIFS('🤝 Referral Log'!H8:H5000,'🤝 Referral Log'!C8:C5000,A57,'🤝 Referral Log'!G8:G5000,"Yes")</f>
        <v/>
      </c>
      <c r="K57" s="187" t="n"/>
      <c r="L57" s="187" t="n"/>
      <c r="M57" s="187" t="n"/>
      <c r="N57" s="187" t="n"/>
      <c r="O57" s="187" t="n"/>
      <c r="P57" s="187" t="n"/>
    </row>
    <row r="58" ht="22" customHeight="1">
      <c r="A58" s="184" t="n"/>
      <c r="B58" s="184" t="n"/>
      <c r="C58" s="184" t="n"/>
      <c r="D58" s="184" t="n"/>
      <c r="E58" s="184" t="n"/>
      <c r="F58" s="184" t="n"/>
      <c r="G58" s="184" t="n"/>
      <c r="H58" s="184" t="n"/>
      <c r="I58" s="202">
        <f>COUNTIF('🤝 Referral Log'!C8:C5000,A58)</f>
        <v/>
      </c>
      <c r="J58" s="207">
        <f>SUMIFS('🤝 Referral Log'!H8:H5000,'🤝 Referral Log'!C8:C5000,A58,'🤝 Referral Log'!G8:G5000,"Yes")</f>
        <v/>
      </c>
      <c r="K58" s="184" t="n"/>
      <c r="L58" s="184" t="n"/>
      <c r="M58" s="184" t="n"/>
      <c r="N58" s="184" t="n"/>
      <c r="O58" s="184" t="n"/>
      <c r="P58" s="184" t="n"/>
    </row>
    <row r="59" ht="22" customHeight="1">
      <c r="A59" s="187" t="n"/>
      <c r="B59" s="187" t="n"/>
      <c r="C59" s="187" t="n"/>
      <c r="D59" s="187" t="n"/>
      <c r="E59" s="187" t="n"/>
      <c r="F59" s="187" t="n"/>
      <c r="G59" s="187" t="n"/>
      <c r="H59" s="187" t="n"/>
      <c r="I59" s="202">
        <f>COUNTIF('🤝 Referral Log'!C8:C5000,A59)</f>
        <v/>
      </c>
      <c r="J59" s="207">
        <f>SUMIFS('🤝 Referral Log'!H8:H5000,'🤝 Referral Log'!C8:C5000,A59,'🤝 Referral Log'!G8:G5000,"Yes")</f>
        <v/>
      </c>
      <c r="K59" s="187" t="n"/>
      <c r="L59" s="187" t="n"/>
      <c r="M59" s="187" t="n"/>
      <c r="N59" s="187" t="n"/>
      <c r="O59" s="187" t="n"/>
      <c r="P59" s="187" t="n"/>
    </row>
    <row r="60" ht="22" customHeight="1">
      <c r="A60" s="184" t="n"/>
      <c r="B60" s="184" t="n"/>
      <c r="C60" s="184" t="n"/>
      <c r="D60" s="184" t="n"/>
      <c r="E60" s="184" t="n"/>
      <c r="F60" s="184" t="n"/>
      <c r="G60" s="184" t="n"/>
      <c r="H60" s="184" t="n"/>
      <c r="I60" s="202">
        <f>COUNTIF('🤝 Referral Log'!C8:C5000,A60)</f>
        <v/>
      </c>
      <c r="J60" s="207">
        <f>SUMIFS('🤝 Referral Log'!H8:H5000,'🤝 Referral Log'!C8:C5000,A60,'🤝 Referral Log'!G8:G5000,"Yes")</f>
        <v/>
      </c>
      <c r="K60" s="184" t="n"/>
      <c r="L60" s="184" t="n"/>
      <c r="M60" s="184" t="n"/>
      <c r="N60" s="184" t="n"/>
      <c r="O60" s="184" t="n"/>
      <c r="P60" s="184" t="n"/>
    </row>
    <row r="61" ht="22" customHeight="1">
      <c r="A61" s="187" t="n"/>
      <c r="B61" s="187" t="n"/>
      <c r="C61" s="187" t="n"/>
      <c r="D61" s="187" t="n"/>
      <c r="E61" s="187" t="n"/>
      <c r="F61" s="187" t="n"/>
      <c r="G61" s="187" t="n"/>
      <c r="H61" s="187" t="n"/>
      <c r="I61" s="202">
        <f>COUNTIF('🤝 Referral Log'!C8:C5000,A61)</f>
        <v/>
      </c>
      <c r="J61" s="207">
        <f>SUMIFS('🤝 Referral Log'!H8:H5000,'🤝 Referral Log'!C8:C5000,A61,'🤝 Referral Log'!G8:G5000,"Yes")</f>
        <v/>
      </c>
      <c r="K61" s="187" t="n"/>
      <c r="L61" s="187" t="n"/>
      <c r="M61" s="187" t="n"/>
      <c r="N61" s="187" t="n"/>
      <c r="O61" s="187" t="n"/>
      <c r="P61" s="187" t="n"/>
    </row>
    <row r="62" ht="22" customHeight="1">
      <c r="A62" s="184" t="n"/>
      <c r="B62" s="184" t="n"/>
      <c r="C62" s="184" t="n"/>
      <c r="D62" s="184" t="n"/>
      <c r="E62" s="184" t="n"/>
      <c r="F62" s="184" t="n"/>
      <c r="G62" s="184" t="n"/>
      <c r="H62" s="184" t="n"/>
      <c r="I62" s="202">
        <f>COUNTIF('🤝 Referral Log'!C8:C5000,A62)</f>
        <v/>
      </c>
      <c r="J62" s="207">
        <f>SUMIFS('🤝 Referral Log'!H8:H5000,'🤝 Referral Log'!C8:C5000,A62,'🤝 Referral Log'!G8:G5000,"Yes")</f>
        <v/>
      </c>
      <c r="K62" s="184" t="n"/>
      <c r="L62" s="184" t="n"/>
      <c r="M62" s="184" t="n"/>
      <c r="N62" s="184" t="n"/>
      <c r="O62" s="184" t="n"/>
      <c r="P62" s="184" t="n"/>
    </row>
    <row r="63" ht="22" customHeight="1">
      <c r="A63" s="187" t="n"/>
      <c r="B63" s="187" t="n"/>
      <c r="C63" s="187" t="n"/>
      <c r="D63" s="187" t="n"/>
      <c r="E63" s="187" t="n"/>
      <c r="F63" s="187" t="n"/>
      <c r="G63" s="187" t="n"/>
      <c r="H63" s="187" t="n"/>
      <c r="I63" s="202">
        <f>COUNTIF('🤝 Referral Log'!C8:C5000,A63)</f>
        <v/>
      </c>
      <c r="J63" s="207">
        <f>SUMIFS('🤝 Referral Log'!H8:H5000,'🤝 Referral Log'!C8:C5000,A63,'🤝 Referral Log'!G8:G5000,"Yes")</f>
        <v/>
      </c>
      <c r="K63" s="187" t="n"/>
      <c r="L63" s="187" t="n"/>
      <c r="M63" s="187" t="n"/>
      <c r="N63" s="187" t="n"/>
      <c r="O63" s="187" t="n"/>
      <c r="P63" s="187" t="n"/>
    </row>
    <row r="64" ht="22" customHeight="1">
      <c r="A64" s="184" t="n"/>
      <c r="B64" s="184" t="n"/>
      <c r="C64" s="184" t="n"/>
      <c r="D64" s="184" t="n"/>
      <c r="E64" s="184" t="n"/>
      <c r="F64" s="184" t="n"/>
      <c r="G64" s="184" t="n"/>
      <c r="H64" s="184" t="n"/>
      <c r="I64" s="202">
        <f>COUNTIF('🤝 Referral Log'!C8:C5000,A64)</f>
        <v/>
      </c>
      <c r="J64" s="207">
        <f>SUMIFS('🤝 Referral Log'!H8:H5000,'🤝 Referral Log'!C8:C5000,A64,'🤝 Referral Log'!G8:G5000,"Yes")</f>
        <v/>
      </c>
      <c r="K64" s="184" t="n"/>
      <c r="L64" s="184" t="n"/>
      <c r="M64" s="184" t="n"/>
      <c r="N64" s="184" t="n"/>
      <c r="O64" s="184" t="n"/>
      <c r="P64" s="184" t="n"/>
    </row>
    <row r="65" ht="22" customHeight="1">
      <c r="A65" s="187" t="n"/>
      <c r="B65" s="187" t="n"/>
      <c r="C65" s="187" t="n"/>
      <c r="D65" s="187" t="n"/>
      <c r="E65" s="187" t="n"/>
      <c r="F65" s="187" t="n"/>
      <c r="G65" s="187" t="n"/>
      <c r="H65" s="187" t="n"/>
      <c r="I65" s="202">
        <f>COUNTIF('🤝 Referral Log'!C8:C5000,A65)</f>
        <v/>
      </c>
      <c r="J65" s="207">
        <f>SUMIFS('🤝 Referral Log'!H8:H5000,'🤝 Referral Log'!C8:C5000,A65,'🤝 Referral Log'!G8:G5000,"Yes")</f>
        <v/>
      </c>
      <c r="K65" s="187" t="n"/>
      <c r="L65" s="187" t="n"/>
      <c r="M65" s="187" t="n"/>
      <c r="N65" s="187" t="n"/>
      <c r="O65" s="187" t="n"/>
      <c r="P65" s="187" t="n"/>
    </row>
    <row r="66" ht="22" customHeight="1">
      <c r="A66" s="184" t="n"/>
      <c r="B66" s="184" t="n"/>
      <c r="C66" s="184" t="n"/>
      <c r="D66" s="184" t="n"/>
      <c r="E66" s="184" t="n"/>
      <c r="F66" s="184" t="n"/>
      <c r="G66" s="184" t="n"/>
      <c r="H66" s="184" t="n"/>
      <c r="I66" s="202">
        <f>COUNTIF('🤝 Referral Log'!C8:C5000,A66)</f>
        <v/>
      </c>
      <c r="J66" s="207">
        <f>SUMIFS('🤝 Referral Log'!H8:H5000,'🤝 Referral Log'!C8:C5000,A66,'🤝 Referral Log'!G8:G5000,"Yes")</f>
        <v/>
      </c>
      <c r="K66" s="184" t="n"/>
      <c r="L66" s="184" t="n"/>
      <c r="M66" s="184" t="n"/>
      <c r="N66" s="184" t="n"/>
      <c r="O66" s="184" t="n"/>
      <c r="P66" s="184" t="n"/>
    </row>
    <row r="67" ht="22" customHeight="1">
      <c r="A67" s="187" t="n"/>
      <c r="B67" s="187" t="n"/>
      <c r="C67" s="187" t="n"/>
      <c r="D67" s="187" t="n"/>
      <c r="E67" s="187" t="n"/>
      <c r="F67" s="187" t="n"/>
      <c r="G67" s="187" t="n"/>
      <c r="H67" s="187" t="n"/>
      <c r="I67" s="202">
        <f>COUNTIF('🤝 Referral Log'!C8:C5000,A67)</f>
        <v/>
      </c>
      <c r="J67" s="207">
        <f>SUMIFS('🤝 Referral Log'!H8:H5000,'🤝 Referral Log'!C8:C5000,A67,'🤝 Referral Log'!G8:G5000,"Yes")</f>
        <v/>
      </c>
      <c r="K67" s="187" t="n"/>
      <c r="L67" s="187" t="n"/>
      <c r="M67" s="187" t="n"/>
      <c r="N67" s="187" t="n"/>
      <c r="O67" s="187" t="n"/>
      <c r="P67" s="187" t="n"/>
    </row>
    <row r="68" ht="22" customHeight="1">
      <c r="A68" s="184" t="n"/>
      <c r="B68" s="184" t="n"/>
      <c r="C68" s="184" t="n"/>
      <c r="D68" s="184" t="n"/>
      <c r="E68" s="184" t="n"/>
      <c r="F68" s="184" t="n"/>
      <c r="G68" s="184" t="n"/>
      <c r="H68" s="184" t="n"/>
      <c r="I68" s="202">
        <f>COUNTIF('🤝 Referral Log'!C8:C5000,A68)</f>
        <v/>
      </c>
      <c r="J68" s="207">
        <f>SUMIFS('🤝 Referral Log'!H8:H5000,'🤝 Referral Log'!C8:C5000,A68,'🤝 Referral Log'!G8:G5000,"Yes")</f>
        <v/>
      </c>
      <c r="K68" s="184" t="n"/>
      <c r="L68" s="184" t="n"/>
      <c r="M68" s="184" t="n"/>
      <c r="N68" s="184" t="n"/>
      <c r="O68" s="184" t="n"/>
      <c r="P68" s="184" t="n"/>
    </row>
    <row r="69" ht="22" customHeight="1">
      <c r="A69" s="187" t="n"/>
      <c r="B69" s="187" t="n"/>
      <c r="C69" s="187" t="n"/>
      <c r="D69" s="187" t="n"/>
      <c r="E69" s="187" t="n"/>
      <c r="F69" s="187" t="n"/>
      <c r="G69" s="187" t="n"/>
      <c r="H69" s="187" t="n"/>
      <c r="I69" s="202">
        <f>COUNTIF('🤝 Referral Log'!C8:C5000,A69)</f>
        <v/>
      </c>
      <c r="J69" s="207">
        <f>SUMIFS('🤝 Referral Log'!H8:H5000,'🤝 Referral Log'!C8:C5000,A69,'🤝 Referral Log'!G8:G5000,"Yes")</f>
        <v/>
      </c>
      <c r="K69" s="187" t="n"/>
      <c r="L69" s="187" t="n"/>
      <c r="M69" s="187" t="n"/>
      <c r="N69" s="187" t="n"/>
      <c r="O69" s="187" t="n"/>
      <c r="P69" s="187" t="n"/>
    </row>
    <row r="70" ht="22" customHeight="1">
      <c r="A70" s="184" t="n"/>
      <c r="B70" s="184" t="n"/>
      <c r="C70" s="184" t="n"/>
      <c r="D70" s="184" t="n"/>
      <c r="E70" s="184" t="n"/>
      <c r="F70" s="184" t="n"/>
      <c r="G70" s="184" t="n"/>
      <c r="H70" s="184" t="n"/>
      <c r="I70" s="202">
        <f>COUNTIF('🤝 Referral Log'!C8:C5000,A70)</f>
        <v/>
      </c>
      <c r="J70" s="207">
        <f>SUMIFS('🤝 Referral Log'!H8:H5000,'🤝 Referral Log'!C8:C5000,A70,'🤝 Referral Log'!G8:G5000,"Yes")</f>
        <v/>
      </c>
      <c r="K70" s="184" t="n"/>
      <c r="L70" s="184" t="n"/>
      <c r="M70" s="184" t="n"/>
      <c r="N70" s="184" t="n"/>
      <c r="O70" s="184" t="n"/>
      <c r="P70" s="184" t="n"/>
    </row>
    <row r="71" ht="22" customHeight="1">
      <c r="A71" s="187" t="n"/>
      <c r="B71" s="187" t="n"/>
      <c r="C71" s="187" t="n"/>
      <c r="D71" s="187" t="n"/>
      <c r="E71" s="187" t="n"/>
      <c r="F71" s="187" t="n"/>
      <c r="G71" s="187" t="n"/>
      <c r="H71" s="187" t="n"/>
      <c r="I71" s="202">
        <f>COUNTIF('🤝 Referral Log'!C8:C5000,A71)</f>
        <v/>
      </c>
      <c r="J71" s="207">
        <f>SUMIFS('🤝 Referral Log'!H8:H5000,'🤝 Referral Log'!C8:C5000,A71,'🤝 Referral Log'!G8:G5000,"Yes")</f>
        <v/>
      </c>
      <c r="K71" s="187" t="n"/>
      <c r="L71" s="187" t="n"/>
      <c r="M71" s="187" t="n"/>
      <c r="N71" s="187" t="n"/>
      <c r="O71" s="187" t="n"/>
      <c r="P71" s="187" t="n"/>
    </row>
    <row r="72" ht="22" customHeight="1">
      <c r="A72" s="184" t="n"/>
      <c r="B72" s="184" t="n"/>
      <c r="C72" s="184" t="n"/>
      <c r="D72" s="184" t="n"/>
      <c r="E72" s="184" t="n"/>
      <c r="F72" s="184" t="n"/>
      <c r="G72" s="184" t="n"/>
      <c r="H72" s="184" t="n"/>
      <c r="I72" s="202">
        <f>COUNTIF('🤝 Referral Log'!C8:C5000,A72)</f>
        <v/>
      </c>
      <c r="J72" s="207">
        <f>SUMIFS('🤝 Referral Log'!H8:H5000,'🤝 Referral Log'!C8:C5000,A72,'🤝 Referral Log'!G8:G5000,"Yes")</f>
        <v/>
      </c>
      <c r="K72" s="184" t="n"/>
      <c r="L72" s="184" t="n"/>
      <c r="M72" s="184" t="n"/>
      <c r="N72" s="184" t="n"/>
      <c r="O72" s="184" t="n"/>
      <c r="P72" s="184" t="n"/>
    </row>
    <row r="73" ht="22" customHeight="1">
      <c r="A73" s="187" t="n"/>
      <c r="B73" s="187" t="n"/>
      <c r="C73" s="187" t="n"/>
      <c r="D73" s="187" t="n"/>
      <c r="E73" s="187" t="n"/>
      <c r="F73" s="187" t="n"/>
      <c r="G73" s="187" t="n"/>
      <c r="H73" s="187" t="n"/>
      <c r="I73" s="202">
        <f>COUNTIF('🤝 Referral Log'!C8:C5000,A73)</f>
        <v/>
      </c>
      <c r="J73" s="207">
        <f>SUMIFS('🤝 Referral Log'!H8:H5000,'🤝 Referral Log'!C8:C5000,A73,'🤝 Referral Log'!G8:G5000,"Yes")</f>
        <v/>
      </c>
      <c r="K73" s="187" t="n"/>
      <c r="L73" s="187" t="n"/>
      <c r="M73" s="187" t="n"/>
      <c r="N73" s="187" t="n"/>
      <c r="O73" s="187" t="n"/>
      <c r="P73" s="187" t="n"/>
    </row>
    <row r="74" ht="22" customHeight="1">
      <c r="A74" s="184" t="n"/>
      <c r="B74" s="184" t="n"/>
      <c r="C74" s="184" t="n"/>
      <c r="D74" s="184" t="n"/>
      <c r="E74" s="184" t="n"/>
      <c r="F74" s="184" t="n"/>
      <c r="G74" s="184" t="n"/>
      <c r="H74" s="184" t="n"/>
      <c r="I74" s="202">
        <f>COUNTIF('🤝 Referral Log'!C8:C5000,A74)</f>
        <v/>
      </c>
      <c r="J74" s="207">
        <f>SUMIFS('🤝 Referral Log'!H8:H5000,'🤝 Referral Log'!C8:C5000,A74,'🤝 Referral Log'!G8:G5000,"Yes")</f>
        <v/>
      </c>
      <c r="K74" s="184" t="n"/>
      <c r="L74" s="184" t="n"/>
      <c r="M74" s="184" t="n"/>
      <c r="N74" s="184" t="n"/>
      <c r="O74" s="184" t="n"/>
      <c r="P74" s="184" t="n"/>
    </row>
    <row r="75" ht="22" customHeight="1">
      <c r="A75" s="187" t="n"/>
      <c r="B75" s="187" t="n"/>
      <c r="C75" s="187" t="n"/>
      <c r="D75" s="187" t="n"/>
      <c r="E75" s="187" t="n"/>
      <c r="F75" s="187" t="n"/>
      <c r="G75" s="187" t="n"/>
      <c r="H75" s="187" t="n"/>
      <c r="I75" s="202">
        <f>COUNTIF('🤝 Referral Log'!C8:C5000,A75)</f>
        <v/>
      </c>
      <c r="J75" s="207">
        <f>SUMIFS('🤝 Referral Log'!H8:H5000,'🤝 Referral Log'!C8:C5000,A75,'🤝 Referral Log'!G8:G5000,"Yes")</f>
        <v/>
      </c>
      <c r="K75" s="187" t="n"/>
      <c r="L75" s="187" t="n"/>
      <c r="M75" s="187" t="n"/>
      <c r="N75" s="187" t="n"/>
      <c r="O75" s="187" t="n"/>
      <c r="P75" s="187" t="n"/>
    </row>
    <row r="76" ht="22" customHeight="1">
      <c r="A76" s="184" t="n"/>
      <c r="B76" s="184" t="n"/>
      <c r="C76" s="184" t="n"/>
      <c r="D76" s="184" t="n"/>
      <c r="E76" s="184" t="n"/>
      <c r="F76" s="184" t="n"/>
      <c r="G76" s="184" t="n"/>
      <c r="H76" s="184" t="n"/>
      <c r="I76" s="202">
        <f>COUNTIF('🤝 Referral Log'!C8:C5000,A76)</f>
        <v/>
      </c>
      <c r="J76" s="207">
        <f>SUMIFS('🤝 Referral Log'!H8:H5000,'🤝 Referral Log'!C8:C5000,A76,'🤝 Referral Log'!G8:G5000,"Yes")</f>
        <v/>
      </c>
      <c r="K76" s="184" t="n"/>
      <c r="L76" s="184" t="n"/>
      <c r="M76" s="184" t="n"/>
      <c r="N76" s="184" t="n"/>
      <c r="O76" s="184" t="n"/>
      <c r="P76" s="184" t="n"/>
    </row>
    <row r="77" ht="22" customHeight="1">
      <c r="A77" s="187" t="n"/>
      <c r="B77" s="187" t="n"/>
      <c r="C77" s="187" t="n"/>
      <c r="D77" s="187" t="n"/>
      <c r="E77" s="187" t="n"/>
      <c r="F77" s="187" t="n"/>
      <c r="G77" s="187" t="n"/>
      <c r="H77" s="187" t="n"/>
      <c r="I77" s="202">
        <f>COUNTIF('🤝 Referral Log'!C8:C5000,A77)</f>
        <v/>
      </c>
      <c r="J77" s="207">
        <f>SUMIFS('🤝 Referral Log'!H8:H5000,'🤝 Referral Log'!C8:C5000,A77,'🤝 Referral Log'!G8:G5000,"Yes")</f>
        <v/>
      </c>
      <c r="K77" s="187" t="n"/>
      <c r="L77" s="187" t="n"/>
      <c r="M77" s="187" t="n"/>
      <c r="N77" s="187" t="n"/>
      <c r="O77" s="187" t="n"/>
      <c r="P77" s="187" t="n"/>
    </row>
    <row r="78" ht="22" customHeight="1">
      <c r="A78" s="184" t="n"/>
      <c r="B78" s="184" t="n"/>
      <c r="C78" s="184" t="n"/>
      <c r="D78" s="184" t="n"/>
      <c r="E78" s="184" t="n"/>
      <c r="F78" s="184" t="n"/>
      <c r="G78" s="184" t="n"/>
      <c r="H78" s="184" t="n"/>
      <c r="I78" s="202">
        <f>COUNTIF('🤝 Referral Log'!C8:C5000,A78)</f>
        <v/>
      </c>
      <c r="J78" s="207">
        <f>SUMIFS('🤝 Referral Log'!H8:H5000,'🤝 Referral Log'!C8:C5000,A78,'🤝 Referral Log'!G8:G5000,"Yes")</f>
        <v/>
      </c>
      <c r="K78" s="184" t="n"/>
      <c r="L78" s="184" t="n"/>
      <c r="M78" s="184" t="n"/>
      <c r="N78" s="184" t="n"/>
      <c r="O78" s="184" t="n"/>
      <c r="P78" s="184" t="n"/>
    </row>
    <row r="79" ht="22" customHeight="1">
      <c r="A79" s="187" t="n"/>
      <c r="B79" s="187" t="n"/>
      <c r="C79" s="187" t="n"/>
      <c r="D79" s="187" t="n"/>
      <c r="E79" s="187" t="n"/>
      <c r="F79" s="187" t="n"/>
      <c r="G79" s="187" t="n"/>
      <c r="H79" s="187" t="n"/>
      <c r="I79" s="202">
        <f>COUNTIF('🤝 Referral Log'!C8:C5000,A79)</f>
        <v/>
      </c>
      <c r="J79" s="207">
        <f>SUMIFS('🤝 Referral Log'!H8:H5000,'🤝 Referral Log'!C8:C5000,A79,'🤝 Referral Log'!G8:G5000,"Yes")</f>
        <v/>
      </c>
      <c r="K79" s="187" t="n"/>
      <c r="L79" s="187" t="n"/>
      <c r="M79" s="187" t="n"/>
      <c r="N79" s="187" t="n"/>
      <c r="O79" s="187" t="n"/>
      <c r="P79" s="187" t="n"/>
    </row>
    <row r="80" ht="22" customHeight="1">
      <c r="A80" s="184" t="n"/>
      <c r="B80" s="184" t="n"/>
      <c r="C80" s="184" t="n"/>
      <c r="D80" s="184" t="n"/>
      <c r="E80" s="184" t="n"/>
      <c r="F80" s="184" t="n"/>
      <c r="G80" s="184" t="n"/>
      <c r="H80" s="184" t="n"/>
      <c r="I80" s="202">
        <f>COUNTIF('🤝 Referral Log'!C8:C5000,A80)</f>
        <v/>
      </c>
      <c r="J80" s="207">
        <f>SUMIFS('🤝 Referral Log'!H8:H5000,'🤝 Referral Log'!C8:C5000,A80,'🤝 Referral Log'!G8:G5000,"Yes")</f>
        <v/>
      </c>
      <c r="K80" s="184" t="n"/>
      <c r="L80" s="184" t="n"/>
      <c r="M80" s="184" t="n"/>
      <c r="N80" s="184" t="n"/>
      <c r="O80" s="184" t="n"/>
      <c r="P80" s="184" t="n"/>
    </row>
    <row r="81" ht="22" customHeight="1">
      <c r="A81" s="187" t="n"/>
      <c r="B81" s="187" t="n"/>
      <c r="C81" s="187" t="n"/>
      <c r="D81" s="187" t="n"/>
      <c r="E81" s="187" t="n"/>
      <c r="F81" s="187" t="n"/>
      <c r="G81" s="187" t="n"/>
      <c r="H81" s="187" t="n"/>
      <c r="I81" s="202">
        <f>COUNTIF('🤝 Referral Log'!C8:C5000,A81)</f>
        <v/>
      </c>
      <c r="J81" s="207">
        <f>SUMIFS('🤝 Referral Log'!H8:H5000,'🤝 Referral Log'!C8:C5000,A81,'🤝 Referral Log'!G8:G5000,"Yes")</f>
        <v/>
      </c>
      <c r="K81" s="187" t="n"/>
      <c r="L81" s="187" t="n"/>
      <c r="M81" s="187" t="n"/>
      <c r="N81" s="187" t="n"/>
      <c r="O81" s="187" t="n"/>
      <c r="P81" s="187" t="n"/>
    </row>
    <row r="82" ht="22" customHeight="1">
      <c r="A82" s="184" t="n"/>
      <c r="B82" s="184" t="n"/>
      <c r="C82" s="184" t="n"/>
      <c r="D82" s="184" t="n"/>
      <c r="E82" s="184" t="n"/>
      <c r="F82" s="184" t="n"/>
      <c r="G82" s="184" t="n"/>
      <c r="H82" s="184" t="n"/>
      <c r="I82" s="202">
        <f>COUNTIF('🤝 Referral Log'!C8:C5000,A82)</f>
        <v/>
      </c>
      <c r="J82" s="207">
        <f>SUMIFS('🤝 Referral Log'!H8:H5000,'🤝 Referral Log'!C8:C5000,A82,'🤝 Referral Log'!G8:G5000,"Yes")</f>
        <v/>
      </c>
      <c r="K82" s="184" t="n"/>
      <c r="L82" s="184" t="n"/>
      <c r="M82" s="184" t="n"/>
      <c r="N82" s="184" t="n"/>
      <c r="O82" s="184" t="n"/>
      <c r="P82" s="184" t="n"/>
    </row>
    <row r="83" ht="22" customHeight="1">
      <c r="A83" s="187" t="n"/>
      <c r="B83" s="187" t="n"/>
      <c r="C83" s="187" t="n"/>
      <c r="D83" s="187" t="n"/>
      <c r="E83" s="187" t="n"/>
      <c r="F83" s="187" t="n"/>
      <c r="G83" s="187" t="n"/>
      <c r="H83" s="187" t="n"/>
      <c r="I83" s="202">
        <f>COUNTIF('🤝 Referral Log'!C8:C5000,A83)</f>
        <v/>
      </c>
      <c r="J83" s="207">
        <f>SUMIFS('🤝 Referral Log'!H8:H5000,'🤝 Referral Log'!C8:C5000,A83,'🤝 Referral Log'!G8:G5000,"Yes")</f>
        <v/>
      </c>
      <c r="K83" s="187" t="n"/>
      <c r="L83" s="187" t="n"/>
      <c r="M83" s="187" t="n"/>
      <c r="N83" s="187" t="n"/>
      <c r="O83" s="187" t="n"/>
      <c r="P83" s="187" t="n"/>
    </row>
    <row r="84" ht="22" customHeight="1">
      <c r="A84" s="184" t="n"/>
      <c r="B84" s="184" t="n"/>
      <c r="C84" s="184" t="n"/>
      <c r="D84" s="184" t="n"/>
      <c r="E84" s="184" t="n"/>
      <c r="F84" s="184" t="n"/>
      <c r="G84" s="184" t="n"/>
      <c r="H84" s="184" t="n"/>
      <c r="I84" s="202">
        <f>COUNTIF('🤝 Referral Log'!C8:C5000,A84)</f>
        <v/>
      </c>
      <c r="J84" s="207">
        <f>SUMIFS('🤝 Referral Log'!H8:H5000,'🤝 Referral Log'!C8:C5000,A84,'🤝 Referral Log'!G8:G5000,"Yes")</f>
        <v/>
      </c>
      <c r="K84" s="184" t="n"/>
      <c r="L84" s="184" t="n"/>
      <c r="M84" s="184" t="n"/>
      <c r="N84" s="184" t="n"/>
      <c r="O84" s="184" t="n"/>
      <c r="P84" s="184" t="n"/>
    </row>
    <row r="85" ht="22" customHeight="1">
      <c r="A85" s="187" t="n"/>
      <c r="B85" s="187" t="n"/>
      <c r="C85" s="187" t="n"/>
      <c r="D85" s="187" t="n"/>
      <c r="E85" s="187" t="n"/>
      <c r="F85" s="187" t="n"/>
      <c r="G85" s="187" t="n"/>
      <c r="H85" s="187" t="n"/>
      <c r="I85" s="202">
        <f>COUNTIF('🤝 Referral Log'!C8:C5000,A85)</f>
        <v/>
      </c>
      <c r="J85" s="207">
        <f>SUMIFS('🤝 Referral Log'!H8:H5000,'🤝 Referral Log'!C8:C5000,A85,'🤝 Referral Log'!G8:G5000,"Yes")</f>
        <v/>
      </c>
      <c r="K85" s="187" t="n"/>
      <c r="L85" s="187" t="n"/>
      <c r="M85" s="187" t="n"/>
      <c r="N85" s="187" t="n"/>
      <c r="O85" s="187" t="n"/>
      <c r="P85" s="187" t="n"/>
    </row>
    <row r="86" ht="22" customHeight="1">
      <c r="A86" s="184" t="n"/>
      <c r="B86" s="184" t="n"/>
      <c r="C86" s="184" t="n"/>
      <c r="D86" s="184" t="n"/>
      <c r="E86" s="184" t="n"/>
      <c r="F86" s="184" t="n"/>
      <c r="G86" s="184" t="n"/>
      <c r="H86" s="184" t="n"/>
      <c r="I86" s="202">
        <f>COUNTIF('🤝 Referral Log'!C8:C5000,A86)</f>
        <v/>
      </c>
      <c r="J86" s="207">
        <f>SUMIFS('🤝 Referral Log'!H8:H5000,'🤝 Referral Log'!C8:C5000,A86,'🤝 Referral Log'!G8:G5000,"Yes")</f>
        <v/>
      </c>
      <c r="K86" s="184" t="n"/>
      <c r="L86" s="184" t="n"/>
      <c r="M86" s="184" t="n"/>
      <c r="N86" s="184" t="n"/>
      <c r="O86" s="184" t="n"/>
      <c r="P86" s="184" t="n"/>
    </row>
    <row r="87" ht="22" customHeight="1">
      <c r="A87" s="187" t="n"/>
      <c r="B87" s="187" t="n"/>
      <c r="C87" s="187" t="n"/>
      <c r="D87" s="187" t="n"/>
      <c r="E87" s="187" t="n"/>
      <c r="F87" s="187" t="n"/>
      <c r="G87" s="187" t="n"/>
      <c r="H87" s="187" t="n"/>
      <c r="I87" s="202">
        <f>COUNTIF('🤝 Referral Log'!C8:C5000,A87)</f>
        <v/>
      </c>
      <c r="J87" s="207">
        <f>SUMIFS('🤝 Referral Log'!H8:H5000,'🤝 Referral Log'!C8:C5000,A87,'🤝 Referral Log'!G8:G5000,"Yes")</f>
        <v/>
      </c>
      <c r="K87" s="187" t="n"/>
      <c r="L87" s="187" t="n"/>
      <c r="M87" s="187" t="n"/>
      <c r="N87" s="187" t="n"/>
      <c r="O87" s="187" t="n"/>
      <c r="P87" s="187" t="n"/>
    </row>
    <row r="88" ht="22" customHeight="1">
      <c r="A88" s="184" t="n"/>
      <c r="B88" s="184" t="n"/>
      <c r="C88" s="184" t="n"/>
      <c r="D88" s="184" t="n"/>
      <c r="E88" s="184" t="n"/>
      <c r="F88" s="184" t="n"/>
      <c r="G88" s="184" t="n"/>
      <c r="H88" s="184" t="n"/>
      <c r="I88" s="202">
        <f>COUNTIF('🤝 Referral Log'!C8:C5000,A88)</f>
        <v/>
      </c>
      <c r="J88" s="207">
        <f>SUMIFS('🤝 Referral Log'!H8:H5000,'🤝 Referral Log'!C8:C5000,A88,'🤝 Referral Log'!G8:G5000,"Yes")</f>
        <v/>
      </c>
      <c r="K88" s="184" t="n"/>
      <c r="L88" s="184" t="n"/>
      <c r="M88" s="184" t="n"/>
      <c r="N88" s="184" t="n"/>
      <c r="O88" s="184" t="n"/>
      <c r="P88" s="184" t="n"/>
    </row>
    <row r="89" ht="22" customHeight="1">
      <c r="A89" s="187" t="n"/>
      <c r="B89" s="187" t="n"/>
      <c r="C89" s="187" t="n"/>
      <c r="D89" s="187" t="n"/>
      <c r="E89" s="187" t="n"/>
      <c r="F89" s="187" t="n"/>
      <c r="G89" s="187" t="n"/>
      <c r="H89" s="187" t="n"/>
      <c r="I89" s="202">
        <f>COUNTIF('🤝 Referral Log'!C8:C5000,A89)</f>
        <v/>
      </c>
      <c r="J89" s="207">
        <f>SUMIFS('🤝 Referral Log'!H8:H5000,'🤝 Referral Log'!C8:C5000,A89,'🤝 Referral Log'!G8:G5000,"Yes")</f>
        <v/>
      </c>
      <c r="K89" s="187" t="n"/>
      <c r="L89" s="187" t="n"/>
      <c r="M89" s="187" t="n"/>
      <c r="N89" s="187" t="n"/>
      <c r="O89" s="187" t="n"/>
      <c r="P89" s="187" t="n"/>
    </row>
    <row r="90" ht="22" customHeight="1">
      <c r="A90" s="184" t="n"/>
      <c r="B90" s="184" t="n"/>
      <c r="C90" s="184" t="n"/>
      <c r="D90" s="184" t="n"/>
      <c r="E90" s="184" t="n"/>
      <c r="F90" s="184" t="n"/>
      <c r="G90" s="184" t="n"/>
      <c r="H90" s="184" t="n"/>
      <c r="I90" s="202">
        <f>COUNTIF('🤝 Referral Log'!C8:C5000,A90)</f>
        <v/>
      </c>
      <c r="J90" s="207">
        <f>SUMIFS('🤝 Referral Log'!H8:H5000,'🤝 Referral Log'!C8:C5000,A90,'🤝 Referral Log'!G8:G5000,"Yes")</f>
        <v/>
      </c>
      <c r="K90" s="184" t="n"/>
      <c r="L90" s="184" t="n"/>
      <c r="M90" s="184" t="n"/>
      <c r="N90" s="184" t="n"/>
      <c r="O90" s="184" t="n"/>
      <c r="P90" s="184" t="n"/>
    </row>
    <row r="91" ht="22" customHeight="1">
      <c r="A91" s="187" t="n"/>
      <c r="B91" s="187" t="n"/>
      <c r="C91" s="187" t="n"/>
      <c r="D91" s="187" t="n"/>
      <c r="E91" s="187" t="n"/>
      <c r="F91" s="187" t="n"/>
      <c r="G91" s="187" t="n"/>
      <c r="H91" s="187" t="n"/>
      <c r="I91" s="202">
        <f>COUNTIF('🤝 Referral Log'!C8:C5000,A91)</f>
        <v/>
      </c>
      <c r="J91" s="207">
        <f>SUMIFS('🤝 Referral Log'!H8:H5000,'🤝 Referral Log'!C8:C5000,A91,'🤝 Referral Log'!G8:G5000,"Yes")</f>
        <v/>
      </c>
      <c r="K91" s="187" t="n"/>
      <c r="L91" s="187" t="n"/>
      <c r="M91" s="187" t="n"/>
      <c r="N91" s="187" t="n"/>
      <c r="O91" s="187" t="n"/>
      <c r="P91" s="187" t="n"/>
    </row>
    <row r="92" ht="22" customHeight="1">
      <c r="A92" s="184" t="n"/>
      <c r="B92" s="184" t="n"/>
      <c r="C92" s="184" t="n"/>
      <c r="D92" s="184" t="n"/>
      <c r="E92" s="184" t="n"/>
      <c r="F92" s="184" t="n"/>
      <c r="G92" s="184" t="n"/>
      <c r="H92" s="184" t="n"/>
      <c r="I92" s="202">
        <f>COUNTIF('🤝 Referral Log'!C8:C5000,A92)</f>
        <v/>
      </c>
      <c r="J92" s="207">
        <f>SUMIFS('🤝 Referral Log'!H8:H5000,'🤝 Referral Log'!C8:C5000,A92,'🤝 Referral Log'!G8:G5000,"Yes")</f>
        <v/>
      </c>
      <c r="K92" s="184" t="n"/>
      <c r="L92" s="184" t="n"/>
      <c r="M92" s="184" t="n"/>
      <c r="N92" s="184" t="n"/>
      <c r="O92" s="184" t="n"/>
      <c r="P92" s="184" t="n"/>
    </row>
    <row r="93" ht="22" customHeight="1">
      <c r="A93" s="187" t="n"/>
      <c r="B93" s="187" t="n"/>
      <c r="C93" s="187" t="n"/>
      <c r="D93" s="187" t="n"/>
      <c r="E93" s="187" t="n"/>
      <c r="F93" s="187" t="n"/>
      <c r="G93" s="187" t="n"/>
      <c r="H93" s="187" t="n"/>
      <c r="I93" s="202">
        <f>COUNTIF('🤝 Referral Log'!C8:C5000,A93)</f>
        <v/>
      </c>
      <c r="J93" s="207">
        <f>SUMIFS('🤝 Referral Log'!H8:H5000,'🤝 Referral Log'!C8:C5000,A93,'🤝 Referral Log'!G8:G5000,"Yes")</f>
        <v/>
      </c>
      <c r="K93" s="187" t="n"/>
      <c r="L93" s="187" t="n"/>
      <c r="M93" s="187" t="n"/>
      <c r="N93" s="187" t="n"/>
      <c r="O93" s="187" t="n"/>
      <c r="P93" s="187" t="n"/>
    </row>
    <row r="94" ht="22" customHeight="1">
      <c r="A94" s="184" t="n"/>
      <c r="B94" s="184" t="n"/>
      <c r="C94" s="184" t="n"/>
      <c r="D94" s="184" t="n"/>
      <c r="E94" s="184" t="n"/>
      <c r="F94" s="184" t="n"/>
      <c r="G94" s="184" t="n"/>
      <c r="H94" s="184" t="n"/>
      <c r="I94" s="202">
        <f>COUNTIF('🤝 Referral Log'!C8:C5000,A94)</f>
        <v/>
      </c>
      <c r="J94" s="207">
        <f>SUMIFS('🤝 Referral Log'!H8:H5000,'🤝 Referral Log'!C8:C5000,A94,'🤝 Referral Log'!G8:G5000,"Yes")</f>
        <v/>
      </c>
      <c r="K94" s="184" t="n"/>
      <c r="L94" s="184" t="n"/>
      <c r="M94" s="184" t="n"/>
      <c r="N94" s="184" t="n"/>
      <c r="O94" s="184" t="n"/>
      <c r="P94" s="184" t="n"/>
    </row>
    <row r="95" ht="22" customHeight="1">
      <c r="A95" s="187" t="n"/>
      <c r="B95" s="187" t="n"/>
      <c r="C95" s="187" t="n"/>
      <c r="D95" s="187" t="n"/>
      <c r="E95" s="187" t="n"/>
      <c r="F95" s="187" t="n"/>
      <c r="G95" s="187" t="n"/>
      <c r="H95" s="187" t="n"/>
      <c r="I95" s="202">
        <f>COUNTIF('🤝 Referral Log'!C8:C5000,A95)</f>
        <v/>
      </c>
      <c r="J95" s="207">
        <f>SUMIFS('🤝 Referral Log'!H8:H5000,'🤝 Referral Log'!C8:C5000,A95,'🤝 Referral Log'!G8:G5000,"Yes")</f>
        <v/>
      </c>
      <c r="K95" s="187" t="n"/>
      <c r="L95" s="187" t="n"/>
      <c r="M95" s="187" t="n"/>
      <c r="N95" s="187" t="n"/>
      <c r="O95" s="187" t="n"/>
      <c r="P95" s="187" t="n"/>
    </row>
    <row r="96" ht="22" customHeight="1">
      <c r="A96" s="184" t="n"/>
      <c r="B96" s="184" t="n"/>
      <c r="C96" s="184" t="n"/>
      <c r="D96" s="184" t="n"/>
      <c r="E96" s="184" t="n"/>
      <c r="F96" s="184" t="n"/>
      <c r="G96" s="184" t="n"/>
      <c r="H96" s="184" t="n"/>
      <c r="I96" s="202">
        <f>COUNTIF('🤝 Referral Log'!C8:C5000,A96)</f>
        <v/>
      </c>
      <c r="J96" s="207">
        <f>SUMIFS('🤝 Referral Log'!H8:H5000,'🤝 Referral Log'!C8:C5000,A96,'🤝 Referral Log'!G8:G5000,"Yes")</f>
        <v/>
      </c>
      <c r="K96" s="184" t="n"/>
      <c r="L96" s="184" t="n"/>
      <c r="M96" s="184" t="n"/>
      <c r="N96" s="184" t="n"/>
      <c r="O96" s="184" t="n"/>
      <c r="P96" s="184" t="n"/>
    </row>
    <row r="97" ht="22" customHeight="1">
      <c r="A97" s="187" t="n"/>
      <c r="B97" s="187" t="n"/>
      <c r="C97" s="187" t="n"/>
      <c r="D97" s="187" t="n"/>
      <c r="E97" s="187" t="n"/>
      <c r="F97" s="187" t="n"/>
      <c r="G97" s="187" t="n"/>
      <c r="H97" s="187" t="n"/>
      <c r="I97" s="202">
        <f>COUNTIF('🤝 Referral Log'!C8:C5000,A97)</f>
        <v/>
      </c>
      <c r="J97" s="207">
        <f>SUMIFS('🤝 Referral Log'!H8:H5000,'🤝 Referral Log'!C8:C5000,A97,'🤝 Referral Log'!G8:G5000,"Yes")</f>
        <v/>
      </c>
      <c r="K97" s="187" t="n"/>
      <c r="L97" s="187" t="n"/>
      <c r="M97" s="187" t="n"/>
      <c r="N97" s="187" t="n"/>
      <c r="O97" s="187" t="n"/>
      <c r="P97" s="187" t="n"/>
    </row>
    <row r="98" ht="22" customHeight="1">
      <c r="A98" s="184" t="n"/>
      <c r="B98" s="184" t="n"/>
      <c r="C98" s="184" t="n"/>
      <c r="D98" s="184" t="n"/>
      <c r="E98" s="184" t="n"/>
      <c r="F98" s="184" t="n"/>
      <c r="G98" s="184" t="n"/>
      <c r="H98" s="184" t="n"/>
      <c r="I98" s="202">
        <f>COUNTIF('🤝 Referral Log'!C8:C5000,A98)</f>
        <v/>
      </c>
      <c r="J98" s="207">
        <f>SUMIFS('🤝 Referral Log'!H8:H5000,'🤝 Referral Log'!C8:C5000,A98,'🤝 Referral Log'!G8:G5000,"Yes")</f>
        <v/>
      </c>
      <c r="K98" s="184" t="n"/>
      <c r="L98" s="184" t="n"/>
      <c r="M98" s="184" t="n"/>
      <c r="N98" s="184" t="n"/>
      <c r="O98" s="184" t="n"/>
      <c r="P98" s="184" t="n"/>
    </row>
    <row r="99" ht="22" customHeight="1">
      <c r="A99" s="187" t="n"/>
      <c r="B99" s="187" t="n"/>
      <c r="C99" s="187" t="n"/>
      <c r="D99" s="187" t="n"/>
      <c r="E99" s="187" t="n"/>
      <c r="F99" s="187" t="n"/>
      <c r="G99" s="187" t="n"/>
      <c r="H99" s="187" t="n"/>
      <c r="I99" s="202">
        <f>COUNTIF('🤝 Referral Log'!C8:C5000,A99)</f>
        <v/>
      </c>
      <c r="J99" s="207">
        <f>SUMIFS('🤝 Referral Log'!H8:H5000,'🤝 Referral Log'!C8:C5000,A99,'🤝 Referral Log'!G8:G5000,"Yes")</f>
        <v/>
      </c>
      <c r="K99" s="187" t="n"/>
      <c r="L99" s="187" t="n"/>
      <c r="M99" s="187" t="n"/>
      <c r="N99" s="187" t="n"/>
      <c r="O99" s="187" t="n"/>
      <c r="P99" s="187" t="n"/>
    </row>
    <row r="100" ht="22" customHeight="1">
      <c r="A100" s="184" t="n"/>
      <c r="B100" s="184" t="n"/>
      <c r="C100" s="184" t="n"/>
      <c r="D100" s="184" t="n"/>
      <c r="E100" s="184" t="n"/>
      <c r="F100" s="184" t="n"/>
      <c r="G100" s="184" t="n"/>
      <c r="H100" s="184" t="n"/>
      <c r="I100" s="202">
        <f>COUNTIF('🤝 Referral Log'!C8:C5000,A100)</f>
        <v/>
      </c>
      <c r="J100" s="207">
        <f>SUMIFS('🤝 Referral Log'!H8:H5000,'🤝 Referral Log'!C8:C5000,A100,'🤝 Referral Log'!G8:G5000,"Yes")</f>
        <v/>
      </c>
      <c r="K100" s="184" t="n"/>
      <c r="L100" s="184" t="n"/>
      <c r="M100" s="184" t="n"/>
      <c r="N100" s="184" t="n"/>
      <c r="O100" s="184" t="n"/>
      <c r="P100" s="184" t="n"/>
    </row>
    <row r="101" ht="22" customHeight="1">
      <c r="A101" s="187" t="n"/>
      <c r="B101" s="187" t="n"/>
      <c r="C101" s="187" t="n"/>
      <c r="D101" s="187" t="n"/>
      <c r="E101" s="187" t="n"/>
      <c r="F101" s="187" t="n"/>
      <c r="G101" s="187" t="n"/>
      <c r="H101" s="187" t="n"/>
      <c r="I101" s="202">
        <f>COUNTIF('🤝 Referral Log'!C8:C5000,A101)</f>
        <v/>
      </c>
      <c r="J101" s="207">
        <f>SUMIFS('🤝 Referral Log'!H8:H5000,'🤝 Referral Log'!C8:C5000,A101,'🤝 Referral Log'!G8:G5000,"Yes")</f>
        <v/>
      </c>
      <c r="K101" s="187" t="n"/>
      <c r="L101" s="187" t="n"/>
      <c r="M101" s="187" t="n"/>
      <c r="N101" s="187" t="n"/>
      <c r="O101" s="187" t="n"/>
      <c r="P101" s="187" t="n"/>
    </row>
    <row r="102" ht="22" customHeight="1">
      <c r="A102" s="184" t="n"/>
      <c r="B102" s="184" t="n"/>
      <c r="C102" s="184" t="n"/>
      <c r="D102" s="184" t="n"/>
      <c r="E102" s="184" t="n"/>
      <c r="F102" s="184" t="n"/>
      <c r="G102" s="184" t="n"/>
      <c r="H102" s="184" t="n"/>
      <c r="I102" s="202">
        <f>COUNTIF('🤝 Referral Log'!C8:C5000,A102)</f>
        <v/>
      </c>
      <c r="J102" s="207">
        <f>SUMIFS('🤝 Referral Log'!H8:H5000,'🤝 Referral Log'!C8:C5000,A102,'🤝 Referral Log'!G8:G5000,"Yes")</f>
        <v/>
      </c>
      <c r="K102" s="184" t="n"/>
      <c r="L102" s="184" t="n"/>
      <c r="M102" s="184" t="n"/>
      <c r="N102" s="184" t="n"/>
      <c r="O102" s="184" t="n"/>
      <c r="P102" s="184" t="n"/>
    </row>
    <row r="103" ht="22" customHeight="1">
      <c r="A103" s="187" t="n"/>
      <c r="B103" s="187" t="n"/>
      <c r="C103" s="187" t="n"/>
      <c r="D103" s="187" t="n"/>
      <c r="E103" s="187" t="n"/>
      <c r="F103" s="187" t="n"/>
      <c r="G103" s="187" t="n"/>
      <c r="H103" s="187" t="n"/>
      <c r="I103" s="202">
        <f>COUNTIF('🤝 Referral Log'!C8:C5000,A103)</f>
        <v/>
      </c>
      <c r="J103" s="207">
        <f>SUMIFS('🤝 Referral Log'!H8:H5000,'🤝 Referral Log'!C8:C5000,A103,'🤝 Referral Log'!G8:G5000,"Yes")</f>
        <v/>
      </c>
      <c r="K103" s="187" t="n"/>
      <c r="L103" s="187" t="n"/>
      <c r="M103" s="187" t="n"/>
      <c r="N103" s="187" t="n"/>
      <c r="O103" s="187" t="n"/>
      <c r="P103" s="187" t="n"/>
    </row>
    <row r="104" ht="22" customHeight="1">
      <c r="A104" s="184" t="n"/>
      <c r="B104" s="184" t="n"/>
      <c r="C104" s="184" t="n"/>
      <c r="D104" s="184" t="n"/>
      <c r="E104" s="184" t="n"/>
      <c r="F104" s="184" t="n"/>
      <c r="G104" s="184" t="n"/>
      <c r="H104" s="184" t="n"/>
      <c r="I104" s="202">
        <f>COUNTIF('🤝 Referral Log'!C8:C5000,A104)</f>
        <v/>
      </c>
      <c r="J104" s="207">
        <f>SUMIFS('🤝 Referral Log'!H8:H5000,'🤝 Referral Log'!C8:C5000,A104,'🤝 Referral Log'!G8:G5000,"Yes")</f>
        <v/>
      </c>
      <c r="K104" s="184" t="n"/>
      <c r="L104" s="184" t="n"/>
      <c r="M104" s="184" t="n"/>
      <c r="N104" s="184" t="n"/>
      <c r="O104" s="184" t="n"/>
      <c r="P104" s="184" t="n"/>
    </row>
    <row r="105" ht="22" customHeight="1">
      <c r="A105" s="187" t="n"/>
      <c r="B105" s="187" t="n"/>
      <c r="C105" s="187" t="n"/>
      <c r="D105" s="187" t="n"/>
      <c r="E105" s="187" t="n"/>
      <c r="F105" s="187" t="n"/>
      <c r="G105" s="187" t="n"/>
      <c r="H105" s="187" t="n"/>
      <c r="I105" s="202">
        <f>COUNTIF('🤝 Referral Log'!C8:C5000,A105)</f>
        <v/>
      </c>
      <c r="J105" s="207">
        <f>SUMIFS('🤝 Referral Log'!H8:H5000,'🤝 Referral Log'!C8:C5000,A105,'🤝 Referral Log'!G8:G5000,"Yes")</f>
        <v/>
      </c>
      <c r="K105" s="187" t="n"/>
      <c r="L105" s="187" t="n"/>
      <c r="M105" s="187" t="n"/>
      <c r="N105" s="187" t="n"/>
      <c r="O105" s="187" t="n"/>
      <c r="P105" s="187" t="n"/>
    </row>
    <row r="106" ht="22" customHeight="1">
      <c r="A106" s="184" t="n"/>
      <c r="B106" s="184" t="n"/>
      <c r="C106" s="184" t="n"/>
      <c r="D106" s="184" t="n"/>
      <c r="E106" s="184" t="n"/>
      <c r="F106" s="184" t="n"/>
      <c r="G106" s="184" t="n"/>
      <c r="H106" s="184" t="n"/>
      <c r="I106" s="202">
        <f>COUNTIF('🤝 Referral Log'!C8:C5000,A106)</f>
        <v/>
      </c>
      <c r="J106" s="207">
        <f>SUMIFS('🤝 Referral Log'!H8:H5000,'🤝 Referral Log'!C8:C5000,A106,'🤝 Referral Log'!G8:G5000,"Yes")</f>
        <v/>
      </c>
      <c r="K106" s="184" t="n"/>
      <c r="L106" s="184" t="n"/>
      <c r="M106" s="184" t="n"/>
      <c r="N106" s="184" t="n"/>
      <c r="O106" s="184" t="n"/>
      <c r="P106" s="184" t="n"/>
    </row>
    <row r="107" ht="22" customHeight="1">
      <c r="A107" s="187" t="n"/>
      <c r="B107" s="187" t="n"/>
      <c r="C107" s="187" t="n"/>
      <c r="D107" s="187" t="n"/>
      <c r="E107" s="187" t="n"/>
      <c r="F107" s="187" t="n"/>
      <c r="G107" s="187" t="n"/>
      <c r="H107" s="187" t="n"/>
      <c r="I107" s="202">
        <f>COUNTIF('🤝 Referral Log'!C8:C5000,A107)</f>
        <v/>
      </c>
      <c r="J107" s="207">
        <f>SUMIFS('🤝 Referral Log'!H8:H5000,'🤝 Referral Log'!C8:C5000,A107,'🤝 Referral Log'!G8:G5000,"Yes")</f>
        <v/>
      </c>
      <c r="K107" s="187" t="n"/>
      <c r="L107" s="187" t="n"/>
      <c r="M107" s="187" t="n"/>
      <c r="N107" s="187" t="n"/>
      <c r="O107" s="187" t="n"/>
      <c r="P107" s="187" t="n"/>
    </row>
    <row r="108" ht="22" customHeight="1">
      <c r="A108" s="184" t="n"/>
      <c r="B108" s="184" t="n"/>
      <c r="C108" s="184" t="n"/>
      <c r="D108" s="184" t="n"/>
      <c r="E108" s="184" t="n"/>
      <c r="F108" s="184" t="n"/>
      <c r="G108" s="184" t="n"/>
      <c r="H108" s="184" t="n"/>
      <c r="I108" s="202">
        <f>COUNTIF('🤝 Referral Log'!C8:C5000,A108)</f>
        <v/>
      </c>
      <c r="J108" s="207">
        <f>SUMIFS('🤝 Referral Log'!H8:H5000,'🤝 Referral Log'!C8:C5000,A108,'🤝 Referral Log'!G8:G5000,"Yes")</f>
        <v/>
      </c>
      <c r="K108" s="184" t="n"/>
      <c r="L108" s="184" t="n"/>
      <c r="M108" s="184" t="n"/>
      <c r="N108" s="184" t="n"/>
      <c r="O108" s="184" t="n"/>
      <c r="P108" s="184" t="n"/>
    </row>
    <row r="109" ht="22" customHeight="1">
      <c r="A109" s="187" t="n"/>
      <c r="B109" s="187" t="n"/>
      <c r="C109" s="187" t="n"/>
      <c r="D109" s="187" t="n"/>
      <c r="E109" s="187" t="n"/>
      <c r="F109" s="187" t="n"/>
      <c r="G109" s="187" t="n"/>
      <c r="H109" s="187" t="n"/>
      <c r="I109" s="202">
        <f>COUNTIF('🤝 Referral Log'!C8:C5000,A109)</f>
        <v/>
      </c>
      <c r="J109" s="207">
        <f>SUMIFS('🤝 Referral Log'!H8:H5000,'🤝 Referral Log'!C8:C5000,A109,'🤝 Referral Log'!G8:G5000,"Yes")</f>
        <v/>
      </c>
      <c r="K109" s="187" t="n"/>
      <c r="L109" s="187" t="n"/>
      <c r="M109" s="187" t="n"/>
      <c r="N109" s="187" t="n"/>
      <c r="O109" s="187" t="n"/>
      <c r="P109" s="187" t="n"/>
    </row>
    <row r="110" ht="22" customHeight="1">
      <c r="A110" s="184" t="n"/>
      <c r="B110" s="184" t="n"/>
      <c r="C110" s="184" t="n"/>
      <c r="D110" s="184" t="n"/>
      <c r="E110" s="184" t="n"/>
      <c r="F110" s="184" t="n"/>
      <c r="G110" s="184" t="n"/>
      <c r="H110" s="184" t="n"/>
      <c r="I110" s="202">
        <f>COUNTIF('🤝 Referral Log'!C8:C5000,A110)</f>
        <v/>
      </c>
      <c r="J110" s="207">
        <f>SUMIFS('🤝 Referral Log'!H8:H5000,'🤝 Referral Log'!C8:C5000,A110,'🤝 Referral Log'!G8:G5000,"Yes")</f>
        <v/>
      </c>
      <c r="K110" s="184" t="n"/>
      <c r="L110" s="184" t="n"/>
      <c r="M110" s="184" t="n"/>
      <c r="N110" s="184" t="n"/>
      <c r="O110" s="184" t="n"/>
      <c r="P110" s="184" t="n"/>
    </row>
    <row r="111" ht="22" customHeight="1">
      <c r="A111" s="187" t="n"/>
      <c r="B111" s="187" t="n"/>
      <c r="C111" s="187" t="n"/>
      <c r="D111" s="187" t="n"/>
      <c r="E111" s="187" t="n"/>
      <c r="F111" s="187" t="n"/>
      <c r="G111" s="187" t="n"/>
      <c r="H111" s="187" t="n"/>
      <c r="I111" s="202">
        <f>COUNTIF('🤝 Referral Log'!C8:C5000,A111)</f>
        <v/>
      </c>
      <c r="J111" s="207">
        <f>SUMIFS('🤝 Referral Log'!H8:H5000,'🤝 Referral Log'!C8:C5000,A111,'🤝 Referral Log'!G8:G5000,"Yes")</f>
        <v/>
      </c>
      <c r="K111" s="187" t="n"/>
      <c r="L111" s="187" t="n"/>
      <c r="M111" s="187" t="n"/>
      <c r="N111" s="187" t="n"/>
      <c r="O111" s="187" t="n"/>
      <c r="P111" s="187" t="n"/>
    </row>
    <row r="112" ht="22" customHeight="1">
      <c r="A112" s="184" t="n"/>
      <c r="B112" s="184" t="n"/>
      <c r="C112" s="184" t="n"/>
      <c r="D112" s="184" t="n"/>
      <c r="E112" s="184" t="n"/>
      <c r="F112" s="184" t="n"/>
      <c r="G112" s="184" t="n"/>
      <c r="H112" s="184" t="n"/>
      <c r="I112" s="202">
        <f>COUNTIF('🤝 Referral Log'!C8:C5000,A112)</f>
        <v/>
      </c>
      <c r="J112" s="207">
        <f>SUMIFS('🤝 Referral Log'!H8:H5000,'🤝 Referral Log'!C8:C5000,A112,'🤝 Referral Log'!G8:G5000,"Yes")</f>
        <v/>
      </c>
      <c r="K112" s="184" t="n"/>
      <c r="L112" s="184" t="n"/>
      <c r="M112" s="184" t="n"/>
      <c r="N112" s="184" t="n"/>
      <c r="O112" s="184" t="n"/>
      <c r="P112" s="184" t="n"/>
    </row>
    <row r="113">
      <c r="I113">
        <f>COUNTIF('🤝 Referral Log'!C8:C5000,A113)</f>
        <v/>
      </c>
      <c r="J113" s="99">
        <f>SUMIFS('🤝 Referral Log'!H8:H5000,'🤝 Referral Log'!C8:C5000,A113,'🤝 Referral Log'!G8:G5000,"Yes")</f>
        <v/>
      </c>
    </row>
    <row r="114">
      <c r="I114">
        <f>COUNTIF('🤝 Referral Log'!C8:C5000,A114)</f>
        <v/>
      </c>
      <c r="J114" s="99">
        <f>SUMIFS('🤝 Referral Log'!H8:H5000,'🤝 Referral Log'!C8:C5000,A114,'🤝 Referral Log'!G8:G5000,"Yes")</f>
        <v/>
      </c>
    </row>
    <row r="115">
      <c r="I115">
        <f>COUNTIF('🤝 Referral Log'!C8:C5000,A115)</f>
        <v/>
      </c>
      <c r="J115" s="99">
        <f>SUMIFS('🤝 Referral Log'!H8:H5000,'🤝 Referral Log'!C8:C5000,A115,'🤝 Referral Log'!G8:G5000,"Yes")</f>
        <v/>
      </c>
    </row>
    <row r="116">
      <c r="I116">
        <f>COUNTIF('🤝 Referral Log'!C8:C5000,A116)</f>
        <v/>
      </c>
      <c r="J116" s="99">
        <f>SUMIFS('🤝 Referral Log'!H8:H5000,'🤝 Referral Log'!C8:C5000,A116,'🤝 Referral Log'!G8:G5000,"Yes")</f>
        <v/>
      </c>
    </row>
    <row r="117">
      <c r="I117">
        <f>COUNTIF('🤝 Referral Log'!C8:C5000,A117)</f>
        <v/>
      </c>
      <c r="J117" s="99">
        <f>SUMIFS('🤝 Referral Log'!H8:H5000,'🤝 Referral Log'!C8:C5000,A117,'🤝 Referral Log'!G8:G5000,"Yes")</f>
        <v/>
      </c>
    </row>
    <row r="118">
      <c r="I118">
        <f>COUNTIF('🤝 Referral Log'!C8:C5000,A118)</f>
        <v/>
      </c>
      <c r="J118" s="99">
        <f>SUMIFS('🤝 Referral Log'!H8:H5000,'🤝 Referral Log'!C8:C5000,A118,'🤝 Referral Log'!G8:G5000,"Yes")</f>
        <v/>
      </c>
    </row>
    <row r="119">
      <c r="I119">
        <f>COUNTIF('🤝 Referral Log'!C8:C5000,A119)</f>
        <v/>
      </c>
      <c r="J119" s="99">
        <f>SUMIFS('🤝 Referral Log'!H8:H5000,'🤝 Referral Log'!C8:C5000,A119,'🤝 Referral Log'!G8:G5000,"Yes")</f>
        <v/>
      </c>
    </row>
    <row r="120">
      <c r="I120">
        <f>COUNTIF('🤝 Referral Log'!C8:C5000,A120)</f>
        <v/>
      </c>
      <c r="J120" s="99">
        <f>SUMIFS('🤝 Referral Log'!H8:H5000,'🤝 Referral Log'!C8:C5000,A120,'🤝 Referral Log'!G8:G5000,"Yes")</f>
        <v/>
      </c>
    </row>
    <row r="121">
      <c r="I121">
        <f>COUNTIF('🤝 Referral Log'!C8:C5000,A121)</f>
        <v/>
      </c>
      <c r="J121" s="99">
        <f>SUMIFS('🤝 Referral Log'!H8:H5000,'🤝 Referral Log'!C8:C5000,A121,'🤝 Referral Log'!G8:G5000,"Yes")</f>
        <v/>
      </c>
    </row>
    <row r="122">
      <c r="I122">
        <f>COUNTIF('🤝 Referral Log'!C8:C5000,A122)</f>
        <v/>
      </c>
      <c r="J122" s="99">
        <f>SUMIFS('🤝 Referral Log'!H8:H5000,'🤝 Referral Log'!C8:C5000,A122,'🤝 Referral Log'!G8:G5000,"Yes")</f>
        <v/>
      </c>
    </row>
    <row r="123">
      <c r="I123">
        <f>COUNTIF('🤝 Referral Log'!C8:C5000,A123)</f>
        <v/>
      </c>
      <c r="J123" s="99">
        <f>SUMIFS('🤝 Referral Log'!H8:H5000,'🤝 Referral Log'!C8:C5000,A123,'🤝 Referral Log'!G8:G5000,"Yes")</f>
        <v/>
      </c>
    </row>
    <row r="124">
      <c r="I124">
        <f>COUNTIF('🤝 Referral Log'!C8:C5000,A124)</f>
        <v/>
      </c>
      <c r="J124" s="99">
        <f>SUMIFS('🤝 Referral Log'!H8:H5000,'🤝 Referral Log'!C8:C5000,A124,'🤝 Referral Log'!G8:G5000,"Yes")</f>
        <v/>
      </c>
    </row>
    <row r="125">
      <c r="I125">
        <f>COUNTIF('🤝 Referral Log'!C8:C5000,A125)</f>
        <v/>
      </c>
      <c r="J125" s="99">
        <f>SUMIFS('🤝 Referral Log'!H8:H5000,'🤝 Referral Log'!C8:C5000,A125,'🤝 Referral Log'!G8:G5000,"Yes")</f>
        <v/>
      </c>
    </row>
    <row r="126">
      <c r="I126">
        <f>COUNTIF('🤝 Referral Log'!C8:C5000,A126)</f>
        <v/>
      </c>
      <c r="J126" s="99">
        <f>SUMIFS('🤝 Referral Log'!H8:H5000,'🤝 Referral Log'!C8:C5000,A126,'🤝 Referral Log'!G8:G5000,"Yes")</f>
        <v/>
      </c>
    </row>
    <row r="127">
      <c r="I127">
        <f>COUNTIF('🤝 Referral Log'!C8:C5000,A127)</f>
        <v/>
      </c>
      <c r="J127" s="99">
        <f>SUMIFS('🤝 Referral Log'!H8:H5000,'🤝 Referral Log'!C8:C5000,A127,'🤝 Referral Log'!G8:G5000,"Yes")</f>
        <v/>
      </c>
    </row>
    <row r="128">
      <c r="I128">
        <f>COUNTIF('🤝 Referral Log'!C8:C5000,A128)</f>
        <v/>
      </c>
      <c r="J128" s="99">
        <f>SUMIFS('🤝 Referral Log'!H8:H5000,'🤝 Referral Log'!C8:C5000,A128,'🤝 Referral Log'!G8:G5000,"Yes")</f>
        <v/>
      </c>
    </row>
    <row r="129">
      <c r="I129">
        <f>COUNTIF('🤝 Referral Log'!C8:C5000,A129)</f>
        <v/>
      </c>
      <c r="J129" s="99">
        <f>SUMIFS('🤝 Referral Log'!H8:H5000,'🤝 Referral Log'!C8:C5000,A129,'🤝 Referral Log'!G8:G5000,"Yes")</f>
        <v/>
      </c>
    </row>
    <row r="130">
      <c r="I130">
        <f>COUNTIF('🤝 Referral Log'!C8:C5000,A130)</f>
        <v/>
      </c>
      <c r="J130" s="99">
        <f>SUMIFS('🤝 Referral Log'!H8:H5000,'🤝 Referral Log'!C8:C5000,A130,'🤝 Referral Log'!G8:G5000,"Yes")</f>
        <v/>
      </c>
    </row>
    <row r="131">
      <c r="I131">
        <f>COUNTIF('🤝 Referral Log'!C8:C5000,A131)</f>
        <v/>
      </c>
      <c r="J131" s="99">
        <f>SUMIFS('🤝 Referral Log'!H8:H5000,'🤝 Referral Log'!C8:C5000,A131,'🤝 Referral Log'!G8:G5000,"Yes")</f>
        <v/>
      </c>
    </row>
    <row r="132">
      <c r="I132">
        <f>COUNTIF('🤝 Referral Log'!C8:C5000,A132)</f>
        <v/>
      </c>
      <c r="J132" s="99">
        <f>SUMIFS('🤝 Referral Log'!H8:H5000,'🤝 Referral Log'!C8:C5000,A132,'🤝 Referral Log'!G8:G5000,"Yes")</f>
        <v/>
      </c>
    </row>
    <row r="133">
      <c r="I133">
        <f>COUNTIF('🤝 Referral Log'!C8:C5000,A133)</f>
        <v/>
      </c>
      <c r="J133" s="99">
        <f>SUMIFS('🤝 Referral Log'!H8:H5000,'🤝 Referral Log'!C8:C5000,A133,'🤝 Referral Log'!G8:G5000,"Yes")</f>
        <v/>
      </c>
    </row>
    <row r="134">
      <c r="I134">
        <f>COUNTIF('🤝 Referral Log'!C8:C5000,A134)</f>
        <v/>
      </c>
      <c r="J134" s="99">
        <f>SUMIFS('🤝 Referral Log'!H8:H5000,'🤝 Referral Log'!C8:C5000,A134,'🤝 Referral Log'!G8:G5000,"Yes")</f>
        <v/>
      </c>
    </row>
    <row r="135">
      <c r="I135">
        <f>COUNTIF('🤝 Referral Log'!C8:C5000,A135)</f>
        <v/>
      </c>
      <c r="J135" s="99">
        <f>SUMIFS('🤝 Referral Log'!H8:H5000,'🤝 Referral Log'!C8:C5000,A135,'🤝 Referral Log'!G8:G5000,"Yes")</f>
        <v/>
      </c>
    </row>
    <row r="136">
      <c r="I136">
        <f>COUNTIF('🤝 Referral Log'!C8:C5000,A136)</f>
        <v/>
      </c>
      <c r="J136" s="99">
        <f>SUMIFS('🤝 Referral Log'!H8:H5000,'🤝 Referral Log'!C8:C5000,A136,'🤝 Referral Log'!G8:G5000,"Yes")</f>
        <v/>
      </c>
    </row>
    <row r="137">
      <c r="I137">
        <f>COUNTIF('🤝 Referral Log'!C8:C5000,A137)</f>
        <v/>
      </c>
      <c r="J137" s="99">
        <f>SUMIFS('🤝 Referral Log'!H8:H5000,'🤝 Referral Log'!C8:C5000,A137,'🤝 Referral Log'!G8:G5000,"Yes")</f>
        <v/>
      </c>
    </row>
    <row r="138">
      <c r="I138">
        <f>COUNTIF('🤝 Referral Log'!C8:C5000,A138)</f>
        <v/>
      </c>
      <c r="J138" s="99">
        <f>SUMIFS('🤝 Referral Log'!H8:H5000,'🤝 Referral Log'!C8:C5000,A138,'🤝 Referral Log'!G8:G5000,"Yes")</f>
        <v/>
      </c>
    </row>
    <row r="139">
      <c r="I139">
        <f>COUNTIF('🤝 Referral Log'!C8:C5000,A139)</f>
        <v/>
      </c>
      <c r="J139" s="99">
        <f>SUMIFS('🤝 Referral Log'!H8:H5000,'🤝 Referral Log'!C8:C5000,A139,'🤝 Referral Log'!G8:G5000,"Yes")</f>
        <v/>
      </c>
    </row>
    <row r="140">
      <c r="I140">
        <f>COUNTIF('🤝 Referral Log'!C8:C5000,A140)</f>
        <v/>
      </c>
      <c r="J140" s="99">
        <f>SUMIFS('🤝 Referral Log'!H8:H5000,'🤝 Referral Log'!C8:C5000,A140,'🤝 Referral Log'!G8:G5000,"Yes")</f>
        <v/>
      </c>
    </row>
    <row r="141">
      <c r="I141">
        <f>COUNTIF('🤝 Referral Log'!C8:C5000,A141)</f>
        <v/>
      </c>
      <c r="J141" s="99">
        <f>SUMIFS('🤝 Referral Log'!H8:H5000,'🤝 Referral Log'!C8:C5000,A141,'🤝 Referral Log'!G8:G5000,"Yes")</f>
        <v/>
      </c>
    </row>
    <row r="142">
      <c r="I142">
        <f>COUNTIF('🤝 Referral Log'!C8:C5000,A142)</f>
        <v/>
      </c>
      <c r="J142" s="99">
        <f>SUMIFS('🤝 Referral Log'!H8:H5000,'🤝 Referral Log'!C8:C5000,A142,'🤝 Referral Log'!G8:G5000,"Yes")</f>
        <v/>
      </c>
    </row>
    <row r="143">
      <c r="I143">
        <f>COUNTIF('🤝 Referral Log'!C8:C5000,A143)</f>
        <v/>
      </c>
      <c r="J143" s="99">
        <f>SUMIFS('🤝 Referral Log'!H8:H5000,'🤝 Referral Log'!C8:C5000,A143,'🤝 Referral Log'!G8:G5000,"Yes")</f>
        <v/>
      </c>
    </row>
    <row r="144">
      <c r="I144">
        <f>COUNTIF('🤝 Referral Log'!C8:C5000,A144)</f>
        <v/>
      </c>
      <c r="J144" s="99">
        <f>SUMIFS('🤝 Referral Log'!H8:H5000,'🤝 Referral Log'!C8:C5000,A144,'🤝 Referral Log'!G8:G5000,"Yes")</f>
        <v/>
      </c>
    </row>
    <row r="145">
      <c r="I145">
        <f>COUNTIF('🤝 Referral Log'!C8:C5000,A145)</f>
        <v/>
      </c>
      <c r="J145" s="99">
        <f>SUMIFS('🤝 Referral Log'!H8:H5000,'🤝 Referral Log'!C8:C5000,A145,'🤝 Referral Log'!G8:G5000,"Yes")</f>
        <v/>
      </c>
    </row>
    <row r="146">
      <c r="I146">
        <f>COUNTIF('🤝 Referral Log'!C8:C5000,A146)</f>
        <v/>
      </c>
      <c r="J146" s="99">
        <f>SUMIFS('🤝 Referral Log'!H8:H5000,'🤝 Referral Log'!C8:C5000,A146,'🤝 Referral Log'!G8:G5000,"Yes")</f>
        <v/>
      </c>
    </row>
    <row r="147">
      <c r="I147">
        <f>COUNTIF('🤝 Referral Log'!C8:C5000,A147)</f>
        <v/>
      </c>
      <c r="J147" s="99">
        <f>SUMIFS('🤝 Referral Log'!H8:H5000,'🤝 Referral Log'!C8:C5000,A147,'🤝 Referral Log'!G8:G5000,"Yes")</f>
        <v/>
      </c>
    </row>
    <row r="148">
      <c r="I148">
        <f>COUNTIF('🤝 Referral Log'!C8:C5000,A148)</f>
        <v/>
      </c>
      <c r="J148" s="99">
        <f>SUMIFS('🤝 Referral Log'!H8:H5000,'🤝 Referral Log'!C8:C5000,A148,'🤝 Referral Log'!G8:G5000,"Yes")</f>
        <v/>
      </c>
    </row>
    <row r="149">
      <c r="I149">
        <f>COUNTIF('🤝 Referral Log'!C8:C5000,A149)</f>
        <v/>
      </c>
      <c r="J149" s="99">
        <f>SUMIFS('🤝 Referral Log'!H8:H5000,'🤝 Referral Log'!C8:C5000,A149,'🤝 Referral Log'!G8:G5000,"Yes")</f>
        <v/>
      </c>
    </row>
    <row r="150">
      <c r="I150">
        <f>COUNTIF('🤝 Referral Log'!C8:C5000,A150)</f>
        <v/>
      </c>
      <c r="J150" s="99">
        <f>SUMIFS('🤝 Referral Log'!H8:H5000,'🤝 Referral Log'!C8:C5000,A150,'🤝 Referral Log'!G8:G5000,"Yes")</f>
        <v/>
      </c>
    </row>
    <row r="151">
      <c r="I151">
        <f>COUNTIF('🤝 Referral Log'!C8:C5000,A151)</f>
        <v/>
      </c>
      <c r="J151" s="99">
        <f>SUMIFS('🤝 Referral Log'!H8:H5000,'🤝 Referral Log'!C8:C5000,A151,'🤝 Referral Log'!G8:G5000,"Yes")</f>
        <v/>
      </c>
    </row>
    <row r="152">
      <c r="I152">
        <f>COUNTIF('🤝 Referral Log'!C8:C5000,A152)</f>
        <v/>
      </c>
      <c r="J152" s="99">
        <f>SUMIFS('🤝 Referral Log'!H8:H5000,'🤝 Referral Log'!C8:C5000,A152,'🤝 Referral Log'!G8:G5000,"Yes")</f>
        <v/>
      </c>
    </row>
    <row r="153">
      <c r="I153">
        <f>COUNTIF('🤝 Referral Log'!C8:C5000,A153)</f>
        <v/>
      </c>
      <c r="J153" s="99">
        <f>SUMIFS('🤝 Referral Log'!H8:H5000,'🤝 Referral Log'!C8:C5000,A153,'🤝 Referral Log'!G8:G5000,"Yes")</f>
        <v/>
      </c>
    </row>
    <row r="154">
      <c r="I154">
        <f>COUNTIF('🤝 Referral Log'!C8:C5000,A154)</f>
        <v/>
      </c>
      <c r="J154" s="99">
        <f>SUMIFS('🤝 Referral Log'!H8:H5000,'🤝 Referral Log'!C8:C5000,A154,'🤝 Referral Log'!G8:G5000,"Yes")</f>
        <v/>
      </c>
    </row>
    <row r="155">
      <c r="I155">
        <f>COUNTIF('🤝 Referral Log'!C8:C5000,A155)</f>
        <v/>
      </c>
      <c r="J155" s="99">
        <f>SUMIFS('🤝 Referral Log'!H8:H5000,'🤝 Referral Log'!C8:C5000,A155,'🤝 Referral Log'!G8:G5000,"Yes")</f>
        <v/>
      </c>
    </row>
    <row r="156">
      <c r="I156">
        <f>COUNTIF('🤝 Referral Log'!C8:C5000,A156)</f>
        <v/>
      </c>
      <c r="J156" s="99">
        <f>SUMIFS('🤝 Referral Log'!H8:H5000,'🤝 Referral Log'!C8:C5000,A156,'🤝 Referral Log'!G8:G5000,"Yes")</f>
        <v/>
      </c>
    </row>
    <row r="157">
      <c r="I157">
        <f>COUNTIF('🤝 Referral Log'!C8:C5000,A157)</f>
        <v/>
      </c>
      <c r="J157" s="99">
        <f>SUMIFS('🤝 Referral Log'!H8:H5000,'🤝 Referral Log'!C8:C5000,A157,'🤝 Referral Log'!G8:G5000,"Yes")</f>
        <v/>
      </c>
    </row>
    <row r="158">
      <c r="I158">
        <f>COUNTIF('🤝 Referral Log'!C8:C5000,A158)</f>
        <v/>
      </c>
      <c r="J158" s="99">
        <f>SUMIFS('🤝 Referral Log'!H8:H5000,'🤝 Referral Log'!C8:C5000,A158,'🤝 Referral Log'!G8:G5000,"Yes")</f>
        <v/>
      </c>
    </row>
    <row r="159">
      <c r="I159">
        <f>COUNTIF('🤝 Referral Log'!C8:C5000,A159)</f>
        <v/>
      </c>
      <c r="J159" s="99">
        <f>SUMIFS('🤝 Referral Log'!H8:H5000,'🤝 Referral Log'!C8:C5000,A159,'🤝 Referral Log'!G8:G5000,"Yes")</f>
        <v/>
      </c>
    </row>
    <row r="160">
      <c r="I160">
        <f>COUNTIF('🤝 Referral Log'!C8:C5000,A160)</f>
        <v/>
      </c>
      <c r="J160" s="99">
        <f>SUMIFS('🤝 Referral Log'!H8:H5000,'🤝 Referral Log'!C8:C5000,A160,'🤝 Referral Log'!G8:G5000,"Yes")</f>
        <v/>
      </c>
    </row>
    <row r="161">
      <c r="I161">
        <f>COUNTIF('🤝 Referral Log'!C8:C5000,A161)</f>
        <v/>
      </c>
      <c r="J161" s="99">
        <f>SUMIFS('🤝 Referral Log'!H8:H5000,'🤝 Referral Log'!C8:C5000,A161,'🤝 Referral Log'!G8:G5000,"Yes")</f>
        <v/>
      </c>
    </row>
    <row r="162">
      <c r="I162">
        <f>COUNTIF('🤝 Referral Log'!C8:C5000,A162)</f>
        <v/>
      </c>
      <c r="J162" s="99">
        <f>SUMIFS('🤝 Referral Log'!H8:H5000,'🤝 Referral Log'!C8:C5000,A162,'🤝 Referral Log'!G8:G5000,"Yes")</f>
        <v/>
      </c>
    </row>
    <row r="163">
      <c r="I163">
        <f>COUNTIF('🤝 Referral Log'!C8:C5000,A163)</f>
        <v/>
      </c>
      <c r="J163" s="99">
        <f>SUMIFS('🤝 Referral Log'!H8:H5000,'🤝 Referral Log'!C8:C5000,A163,'🤝 Referral Log'!G8:G5000,"Yes")</f>
        <v/>
      </c>
    </row>
    <row r="164">
      <c r="I164">
        <f>COUNTIF('🤝 Referral Log'!C8:C5000,A164)</f>
        <v/>
      </c>
      <c r="J164" s="99">
        <f>SUMIFS('🤝 Referral Log'!H8:H5000,'🤝 Referral Log'!C8:C5000,A164,'🤝 Referral Log'!G8:G5000,"Yes")</f>
        <v/>
      </c>
    </row>
    <row r="165">
      <c r="I165">
        <f>COUNTIF('🤝 Referral Log'!C8:C5000,A165)</f>
        <v/>
      </c>
      <c r="J165" s="99">
        <f>SUMIFS('🤝 Referral Log'!H8:H5000,'🤝 Referral Log'!C8:C5000,A165,'🤝 Referral Log'!G8:G5000,"Yes")</f>
        <v/>
      </c>
    </row>
    <row r="166">
      <c r="I166">
        <f>COUNTIF('🤝 Referral Log'!C8:C5000,A166)</f>
        <v/>
      </c>
      <c r="J166" s="99">
        <f>SUMIFS('🤝 Referral Log'!H8:H5000,'🤝 Referral Log'!C8:C5000,A166,'🤝 Referral Log'!G8:G5000,"Yes")</f>
        <v/>
      </c>
    </row>
    <row r="167">
      <c r="I167">
        <f>COUNTIF('🤝 Referral Log'!C8:C5000,A167)</f>
        <v/>
      </c>
      <c r="J167" s="99">
        <f>SUMIFS('🤝 Referral Log'!H8:H5000,'🤝 Referral Log'!C8:C5000,A167,'🤝 Referral Log'!G8:G5000,"Yes")</f>
        <v/>
      </c>
    </row>
    <row r="168">
      <c r="I168">
        <f>COUNTIF('🤝 Referral Log'!C8:C5000,A168)</f>
        <v/>
      </c>
      <c r="J168" s="99">
        <f>SUMIFS('🤝 Referral Log'!H8:H5000,'🤝 Referral Log'!C8:C5000,A168,'🤝 Referral Log'!G8:G5000,"Yes")</f>
        <v/>
      </c>
    </row>
    <row r="169">
      <c r="I169">
        <f>COUNTIF('🤝 Referral Log'!C8:C5000,A169)</f>
        <v/>
      </c>
      <c r="J169" s="99">
        <f>SUMIFS('🤝 Referral Log'!H8:H5000,'🤝 Referral Log'!C8:C5000,A169,'🤝 Referral Log'!G8:G5000,"Yes")</f>
        <v/>
      </c>
    </row>
    <row r="170">
      <c r="I170">
        <f>COUNTIF('🤝 Referral Log'!C8:C5000,A170)</f>
        <v/>
      </c>
      <c r="J170" s="99">
        <f>SUMIFS('🤝 Referral Log'!H8:H5000,'🤝 Referral Log'!C8:C5000,A170,'🤝 Referral Log'!G8:G5000,"Yes")</f>
        <v/>
      </c>
    </row>
    <row r="171">
      <c r="I171">
        <f>COUNTIF('🤝 Referral Log'!C8:C5000,A171)</f>
        <v/>
      </c>
      <c r="J171" s="99">
        <f>SUMIFS('🤝 Referral Log'!H8:H5000,'🤝 Referral Log'!C8:C5000,A171,'🤝 Referral Log'!G8:G5000,"Yes")</f>
        <v/>
      </c>
    </row>
    <row r="172">
      <c r="I172">
        <f>COUNTIF('🤝 Referral Log'!C8:C5000,A172)</f>
        <v/>
      </c>
      <c r="J172" s="99">
        <f>SUMIFS('🤝 Referral Log'!H8:H5000,'🤝 Referral Log'!C8:C5000,A172,'🤝 Referral Log'!G8:G5000,"Yes")</f>
        <v/>
      </c>
    </row>
    <row r="173">
      <c r="I173">
        <f>COUNTIF('🤝 Referral Log'!C8:C5000,A173)</f>
        <v/>
      </c>
      <c r="J173" s="99">
        <f>SUMIFS('🤝 Referral Log'!H8:H5000,'🤝 Referral Log'!C8:C5000,A173,'🤝 Referral Log'!G8:G5000,"Yes")</f>
        <v/>
      </c>
    </row>
    <row r="174">
      <c r="I174">
        <f>COUNTIF('🤝 Referral Log'!C8:C5000,A174)</f>
        <v/>
      </c>
      <c r="J174" s="99">
        <f>SUMIFS('🤝 Referral Log'!H8:H5000,'🤝 Referral Log'!C8:C5000,A174,'🤝 Referral Log'!G8:G5000,"Yes")</f>
        <v/>
      </c>
    </row>
    <row r="175">
      <c r="I175">
        <f>COUNTIF('🤝 Referral Log'!C8:C5000,A175)</f>
        <v/>
      </c>
      <c r="J175" s="99">
        <f>SUMIFS('🤝 Referral Log'!H8:H5000,'🤝 Referral Log'!C8:C5000,A175,'🤝 Referral Log'!G8:G5000,"Yes")</f>
        <v/>
      </c>
    </row>
    <row r="176">
      <c r="I176">
        <f>COUNTIF('🤝 Referral Log'!C8:C5000,A176)</f>
        <v/>
      </c>
      <c r="J176" s="99">
        <f>SUMIFS('🤝 Referral Log'!H8:H5000,'🤝 Referral Log'!C8:C5000,A176,'🤝 Referral Log'!G8:G5000,"Yes")</f>
        <v/>
      </c>
    </row>
    <row r="177">
      <c r="I177">
        <f>COUNTIF('🤝 Referral Log'!C8:C5000,A177)</f>
        <v/>
      </c>
      <c r="J177" s="99">
        <f>SUMIFS('🤝 Referral Log'!H8:H5000,'🤝 Referral Log'!C8:C5000,A177,'🤝 Referral Log'!G8:G5000,"Yes")</f>
        <v/>
      </c>
    </row>
    <row r="178">
      <c r="I178">
        <f>COUNTIF('🤝 Referral Log'!C8:C5000,A178)</f>
        <v/>
      </c>
      <c r="J178" s="99">
        <f>SUMIFS('🤝 Referral Log'!H8:H5000,'🤝 Referral Log'!C8:C5000,A178,'🤝 Referral Log'!G8:G5000,"Yes")</f>
        <v/>
      </c>
    </row>
    <row r="179">
      <c r="I179">
        <f>COUNTIF('🤝 Referral Log'!C8:C5000,A179)</f>
        <v/>
      </c>
      <c r="J179" s="99">
        <f>SUMIFS('🤝 Referral Log'!H8:H5000,'🤝 Referral Log'!C8:C5000,A179,'🤝 Referral Log'!G8:G5000,"Yes")</f>
        <v/>
      </c>
    </row>
    <row r="180">
      <c r="I180">
        <f>COUNTIF('🤝 Referral Log'!C8:C5000,A180)</f>
        <v/>
      </c>
      <c r="J180" s="99">
        <f>SUMIFS('🤝 Referral Log'!H8:H5000,'🤝 Referral Log'!C8:C5000,A180,'🤝 Referral Log'!G8:G5000,"Yes")</f>
        <v/>
      </c>
    </row>
    <row r="181">
      <c r="I181">
        <f>COUNTIF('🤝 Referral Log'!C8:C5000,A181)</f>
        <v/>
      </c>
      <c r="J181" s="99">
        <f>SUMIFS('🤝 Referral Log'!H8:H5000,'🤝 Referral Log'!C8:C5000,A181,'🤝 Referral Log'!G8:G5000,"Yes")</f>
        <v/>
      </c>
    </row>
    <row r="182">
      <c r="I182">
        <f>COUNTIF('🤝 Referral Log'!C8:C5000,A182)</f>
        <v/>
      </c>
      <c r="J182" s="99">
        <f>SUMIFS('🤝 Referral Log'!H8:H5000,'🤝 Referral Log'!C8:C5000,A182,'🤝 Referral Log'!G8:G5000,"Yes")</f>
        <v/>
      </c>
    </row>
    <row r="183">
      <c r="I183">
        <f>COUNTIF('🤝 Referral Log'!C8:C5000,A183)</f>
        <v/>
      </c>
      <c r="J183" s="99">
        <f>SUMIFS('🤝 Referral Log'!H8:H5000,'🤝 Referral Log'!C8:C5000,A183,'🤝 Referral Log'!G8:G5000,"Yes")</f>
        <v/>
      </c>
    </row>
    <row r="184">
      <c r="I184">
        <f>COUNTIF('🤝 Referral Log'!C8:C5000,A184)</f>
        <v/>
      </c>
      <c r="J184" s="99">
        <f>SUMIFS('🤝 Referral Log'!H8:H5000,'🤝 Referral Log'!C8:C5000,A184,'🤝 Referral Log'!G8:G5000,"Yes")</f>
        <v/>
      </c>
    </row>
    <row r="185">
      <c r="I185">
        <f>COUNTIF('🤝 Referral Log'!C8:C5000,A185)</f>
        <v/>
      </c>
      <c r="J185" s="99">
        <f>SUMIFS('🤝 Referral Log'!H8:H5000,'🤝 Referral Log'!C8:C5000,A185,'🤝 Referral Log'!G8:G5000,"Yes")</f>
        <v/>
      </c>
    </row>
    <row r="186">
      <c r="I186">
        <f>COUNTIF('🤝 Referral Log'!C8:C5000,A186)</f>
        <v/>
      </c>
      <c r="J186" s="99">
        <f>SUMIFS('🤝 Referral Log'!H8:H5000,'🤝 Referral Log'!C8:C5000,A186,'🤝 Referral Log'!G8:G5000,"Yes")</f>
        <v/>
      </c>
    </row>
    <row r="187">
      <c r="I187">
        <f>COUNTIF('🤝 Referral Log'!C8:C5000,A187)</f>
        <v/>
      </c>
      <c r="J187" s="99">
        <f>SUMIFS('🤝 Referral Log'!H8:H5000,'🤝 Referral Log'!C8:C5000,A187,'🤝 Referral Log'!G8:G5000,"Yes")</f>
        <v/>
      </c>
    </row>
    <row r="188">
      <c r="I188">
        <f>COUNTIF('🤝 Referral Log'!C8:C5000,A188)</f>
        <v/>
      </c>
      <c r="J188" s="99">
        <f>SUMIFS('🤝 Referral Log'!H8:H5000,'🤝 Referral Log'!C8:C5000,A188,'🤝 Referral Log'!G8:G5000,"Yes")</f>
        <v/>
      </c>
    </row>
    <row r="189">
      <c r="I189">
        <f>COUNTIF('🤝 Referral Log'!C8:C5000,A189)</f>
        <v/>
      </c>
      <c r="J189" s="99">
        <f>SUMIFS('🤝 Referral Log'!H8:H5000,'🤝 Referral Log'!C8:C5000,A189,'🤝 Referral Log'!G8:G5000,"Yes")</f>
        <v/>
      </c>
    </row>
    <row r="190">
      <c r="I190">
        <f>COUNTIF('🤝 Referral Log'!C8:C5000,A190)</f>
        <v/>
      </c>
      <c r="J190" s="99">
        <f>SUMIFS('🤝 Referral Log'!H8:H5000,'🤝 Referral Log'!C8:C5000,A190,'🤝 Referral Log'!G8:G5000,"Yes")</f>
        <v/>
      </c>
    </row>
    <row r="191">
      <c r="I191">
        <f>COUNTIF('🤝 Referral Log'!C8:C5000,A191)</f>
        <v/>
      </c>
      <c r="J191" s="99">
        <f>SUMIFS('🤝 Referral Log'!H8:H5000,'🤝 Referral Log'!C8:C5000,A191,'🤝 Referral Log'!G8:G5000,"Yes")</f>
        <v/>
      </c>
    </row>
    <row r="192">
      <c r="I192">
        <f>COUNTIF('🤝 Referral Log'!C8:C5000,A192)</f>
        <v/>
      </c>
      <c r="J192" s="99">
        <f>SUMIFS('🤝 Referral Log'!H8:H5000,'🤝 Referral Log'!C8:C5000,A192,'🤝 Referral Log'!G8:G5000,"Yes")</f>
        <v/>
      </c>
    </row>
    <row r="193">
      <c r="I193">
        <f>COUNTIF('🤝 Referral Log'!C8:C5000,A193)</f>
        <v/>
      </c>
      <c r="J193" s="99">
        <f>SUMIFS('🤝 Referral Log'!H8:H5000,'🤝 Referral Log'!C8:C5000,A193,'🤝 Referral Log'!G8:G5000,"Yes")</f>
        <v/>
      </c>
    </row>
    <row r="194">
      <c r="I194">
        <f>COUNTIF('🤝 Referral Log'!C8:C5000,A194)</f>
        <v/>
      </c>
      <c r="J194" s="99">
        <f>SUMIFS('🤝 Referral Log'!H8:H5000,'🤝 Referral Log'!C8:C5000,A194,'🤝 Referral Log'!G8:G5000,"Yes")</f>
        <v/>
      </c>
    </row>
    <row r="195">
      <c r="I195">
        <f>COUNTIF('🤝 Referral Log'!C8:C5000,A195)</f>
        <v/>
      </c>
      <c r="J195" s="99">
        <f>SUMIFS('🤝 Referral Log'!H8:H5000,'🤝 Referral Log'!C8:C5000,A195,'🤝 Referral Log'!G8:G5000,"Yes")</f>
        <v/>
      </c>
    </row>
    <row r="196">
      <c r="I196">
        <f>COUNTIF('🤝 Referral Log'!C8:C5000,A196)</f>
        <v/>
      </c>
      <c r="J196" s="99">
        <f>SUMIFS('🤝 Referral Log'!H8:H5000,'🤝 Referral Log'!C8:C5000,A196,'🤝 Referral Log'!G8:G5000,"Yes")</f>
        <v/>
      </c>
    </row>
    <row r="197">
      <c r="I197">
        <f>COUNTIF('🤝 Referral Log'!C8:C5000,A197)</f>
        <v/>
      </c>
      <c r="J197" s="99">
        <f>SUMIFS('🤝 Referral Log'!H8:H5000,'🤝 Referral Log'!C8:C5000,A197,'🤝 Referral Log'!G8:G5000,"Yes")</f>
        <v/>
      </c>
    </row>
    <row r="198">
      <c r="I198">
        <f>COUNTIF('🤝 Referral Log'!C8:C5000,A198)</f>
        <v/>
      </c>
      <c r="J198" s="99">
        <f>SUMIFS('🤝 Referral Log'!H8:H5000,'🤝 Referral Log'!C8:C5000,A198,'🤝 Referral Log'!G8:G5000,"Yes")</f>
        <v/>
      </c>
    </row>
    <row r="199">
      <c r="I199">
        <f>COUNTIF('🤝 Referral Log'!C8:C5000,A199)</f>
        <v/>
      </c>
      <c r="J199" s="99">
        <f>SUMIFS('🤝 Referral Log'!H8:H5000,'🤝 Referral Log'!C8:C5000,A199,'🤝 Referral Log'!G8:G5000,"Yes")</f>
        <v/>
      </c>
    </row>
    <row r="200">
      <c r="I200">
        <f>COUNTIF('🤝 Referral Log'!C8:C5000,A200)</f>
        <v/>
      </c>
      <c r="J200" s="99">
        <f>SUMIFS('🤝 Referral Log'!H8:H5000,'🤝 Referral Log'!C8:C5000,A200,'🤝 Referral Log'!G8:G5000,"Yes")</f>
        <v/>
      </c>
    </row>
    <row r="201">
      <c r="I201">
        <f>COUNTIF('🤝 Referral Log'!C8:C5000,A201)</f>
        <v/>
      </c>
      <c r="J201" s="99">
        <f>SUMIFS('🤝 Referral Log'!H8:H5000,'🤝 Referral Log'!C8:C5000,A201,'🤝 Referral Log'!G8:G5000,"Yes")</f>
        <v/>
      </c>
    </row>
    <row r="202">
      <c r="I202">
        <f>COUNTIF('🤝 Referral Log'!C8:C5000,A202)</f>
        <v/>
      </c>
      <c r="J202" s="99">
        <f>SUMIFS('🤝 Referral Log'!H8:H5000,'🤝 Referral Log'!C8:C5000,A202,'🤝 Referral Log'!G8:G5000,"Yes")</f>
        <v/>
      </c>
    </row>
    <row r="203">
      <c r="I203">
        <f>COUNTIF('🤝 Referral Log'!C8:C5000,A203)</f>
        <v/>
      </c>
      <c r="J203" s="99">
        <f>SUMIFS('🤝 Referral Log'!H8:H5000,'🤝 Referral Log'!C8:C5000,A203,'🤝 Referral Log'!G8:G5000,"Yes")</f>
        <v/>
      </c>
    </row>
    <row r="204">
      <c r="I204">
        <f>COUNTIF('🤝 Referral Log'!C8:C5000,A204)</f>
        <v/>
      </c>
      <c r="J204" s="99">
        <f>SUMIFS('🤝 Referral Log'!H8:H5000,'🤝 Referral Log'!C8:C5000,A204,'🤝 Referral Log'!G8:G5000,"Yes")</f>
        <v/>
      </c>
    </row>
    <row r="205">
      <c r="I205">
        <f>COUNTIF('🤝 Referral Log'!C8:C5000,A205)</f>
        <v/>
      </c>
      <c r="J205" s="99">
        <f>SUMIFS('🤝 Referral Log'!H8:H5000,'🤝 Referral Log'!C8:C5000,A205,'🤝 Referral Log'!G8:G5000,"Yes")</f>
        <v/>
      </c>
    </row>
    <row r="206">
      <c r="I206">
        <f>COUNTIF('🤝 Referral Log'!C8:C5000,A206)</f>
        <v/>
      </c>
      <c r="J206" s="99">
        <f>SUMIFS('🤝 Referral Log'!H8:H5000,'🤝 Referral Log'!C8:C5000,A206,'🤝 Referral Log'!G8:G5000,"Yes")</f>
        <v/>
      </c>
    </row>
    <row r="207">
      <c r="I207">
        <f>COUNTIF('🤝 Referral Log'!C8:C5000,A207)</f>
        <v/>
      </c>
      <c r="J207" s="99">
        <f>SUMIFS('🤝 Referral Log'!H8:H5000,'🤝 Referral Log'!C8:C5000,A207,'🤝 Referral Log'!G8:G5000,"Yes")</f>
        <v/>
      </c>
    </row>
    <row r="208">
      <c r="I208">
        <f>COUNTIF('🤝 Referral Log'!C8:C5000,A208)</f>
        <v/>
      </c>
      <c r="J208" s="99">
        <f>SUMIFS('🤝 Referral Log'!H8:H5000,'🤝 Referral Log'!C8:C5000,A208,'🤝 Referral Log'!G8:G5000,"Yes")</f>
        <v/>
      </c>
    </row>
    <row r="209">
      <c r="I209">
        <f>COUNTIF('🤝 Referral Log'!C8:C5000,A209)</f>
        <v/>
      </c>
      <c r="J209" s="99">
        <f>SUMIFS('🤝 Referral Log'!H8:H5000,'🤝 Referral Log'!C8:C5000,A209,'🤝 Referral Log'!G8:G5000,"Yes")</f>
        <v/>
      </c>
    </row>
    <row r="210">
      <c r="I210">
        <f>COUNTIF('🤝 Referral Log'!C8:C5000,A210)</f>
        <v/>
      </c>
      <c r="J210" s="99">
        <f>SUMIFS('🤝 Referral Log'!H8:H5000,'🤝 Referral Log'!C8:C5000,A210,'🤝 Referral Log'!G8:G5000,"Yes")</f>
        <v/>
      </c>
    </row>
    <row r="211">
      <c r="I211">
        <f>COUNTIF('🤝 Referral Log'!C8:C5000,A211)</f>
        <v/>
      </c>
      <c r="J211" s="99">
        <f>SUMIFS('🤝 Referral Log'!H8:H5000,'🤝 Referral Log'!C8:C5000,A211,'🤝 Referral Log'!G8:G5000,"Yes")</f>
        <v/>
      </c>
    </row>
    <row r="212">
      <c r="I212">
        <f>COUNTIF('🤝 Referral Log'!C8:C5000,A212)</f>
        <v/>
      </c>
      <c r="J212" s="99">
        <f>SUMIFS('🤝 Referral Log'!H8:H5000,'🤝 Referral Log'!C8:C5000,A212,'🤝 Referral Log'!G8:G5000,"Yes")</f>
        <v/>
      </c>
    </row>
  </sheetData>
  <mergeCells count="25">
    <mergeCell ref="A5:P5"/>
    <mergeCell ref="C6:D6"/>
    <mergeCell ref="I6:J6"/>
    <mergeCell ref="A4:P4"/>
    <mergeCell ref="G8:H8"/>
    <mergeCell ref="E8:F8"/>
    <mergeCell ref="A6:B6"/>
    <mergeCell ref="A10:P10"/>
    <mergeCell ref="A7:B7"/>
    <mergeCell ref="G7:H7"/>
    <mergeCell ref="I7:J7"/>
    <mergeCell ref="G6:H6"/>
    <mergeCell ref="A11:P11"/>
    <mergeCell ref="E6:F6"/>
    <mergeCell ref="K8:L8"/>
    <mergeCell ref="A1:P1"/>
    <mergeCell ref="I8:J8"/>
    <mergeCell ref="A8:B8"/>
    <mergeCell ref="C8:D8"/>
    <mergeCell ref="K7:L7"/>
    <mergeCell ref="C7:D7"/>
    <mergeCell ref="E7:F7"/>
    <mergeCell ref="A3:P3"/>
    <mergeCell ref="K6:L6"/>
    <mergeCell ref="A2:P2"/>
  </mergeCells>
  <conditionalFormatting sqref="F13:F5000">
    <cfRule type="cellIs" priority="1" operator="equal" dxfId="1">
      <formula>"Active"</formula>
    </cfRule>
    <cfRule type="cellIs" priority="2" operator="equal" dxfId="7">
      <formula>"Inactive"</formula>
    </cfRule>
  </conditionalFormatting>
  <conditionalFormatting sqref="K13:K5000">
    <cfRule type="cellIs" priority="3" operator="equal" dxfId="1">
      <formula>"1 - Strongest"</formula>
    </cfRule>
    <cfRule type="cellIs" priority="4" operator="equal" dxfId="2">
      <formula>"5 - Dormant"</formula>
    </cfRule>
  </conditionalFormatting>
  <dataValidations count="3">
    <dataValidation sqref="C13:C5000" showDropDown="0" showInputMessage="0" showErrorMessage="0" allowBlank="1" type="list">
      <formula1>"Financial Advisor,Elder Law Attorney,Pharmacist,Primary Care Physician,Specialist,Senior Center Director,Community Organization,Church/Faith Group,Home Health Agency,Hospice,Hospital Discharge Planner,Funeral Home,Other"</formula1>
    </dataValidation>
    <dataValidation sqref="F13:F5000" showDropDown="0" showInputMessage="0" showErrorMessage="0" allowBlank="1" type="list">
      <formula1>"Active,Inactive,New,Do Not Contact"</formula1>
    </dataValidation>
    <dataValidation sqref="K13:K5000" showDropDown="0" showInputMessage="0" showErrorMessage="0" allowBlank="1" type="list">
      <formula1>"1 - Strongest,2 - Strong,3 - Developing,4 - Weak,5 - Dormant"</formula1>
    </dataValidation>
  </dataValidations>
  <pageMargins left="0.75" right="0.75" top="1" bottom="1" header="0.5" footer="0.5"/>
</worksheet>
</file>

<file path=xl/worksheets/sheet15.xml><?xml version="1.0" encoding="utf-8"?>
<worksheet xmlns="http://schemas.openxmlformats.org/spreadsheetml/2006/main">
  <sheetPr>
    <tabColor rgb="00BE185D"/>
    <outlinePr summaryBelow="1" summaryRight="1"/>
    <pageSetUpPr/>
  </sheetPr>
  <dimension ref="A1:L206"/>
  <sheetViews>
    <sheetView showGridLines="0" workbookViewId="0">
      <selection activeCell="A1" sqref="A1"/>
    </sheetView>
  </sheetViews>
  <sheetFormatPr baseColWidth="8" defaultRowHeight="15"/>
  <cols>
    <col width="10" customWidth="1" min="1" max="1"/>
    <col width="20" customWidth="1" min="2" max="2"/>
    <col width="10" customWidth="1" min="3" max="3"/>
    <col width="22" customWidth="1" min="4" max="4"/>
    <col width="13" customWidth="1" min="5" max="5"/>
    <col width="16" customWidth="1" min="6" max="6"/>
    <col width="11" customWidth="1" min="7" max="7"/>
    <col width="13" customWidth="1" min="8" max="8"/>
    <col width="14" customWidth="1" min="9" max="9"/>
    <col width="13" customWidth="1" min="10" max="10"/>
    <col width="13" customWidth="1" min="11" max="11"/>
    <col width="22" customWidth="1" min="12" max="12"/>
  </cols>
  <sheetData>
    <row r="1" ht="6" customHeight="1">
      <c r="A1" s="1" t="n"/>
    </row>
    <row r="2" ht="38" customHeight="1">
      <c r="A2" s="209" t="inlineStr">
        <is>
          <t>REFERRAL LOG</t>
        </is>
      </c>
    </row>
    <row r="3" ht="20" customHeight="1">
      <c r="A3" s="210" t="inlineStr">
        <is>
          <t>Log every individual referral — linked to partner CRM</t>
        </is>
      </c>
    </row>
    <row r="4" ht="16" customHeight="1">
      <c r="A4" s="211" t="inlineStr">
        <is>
          <t>TemplateTitanHQ  ·  templatetitanhq on Etsy</t>
        </is>
      </c>
    </row>
    <row r="5" ht="8" customHeight="1">
      <c r="A5" s="1" t="n"/>
    </row>
    <row r="6" ht="26" customHeight="1">
      <c r="A6" s="208" t="inlineStr">
        <is>
          <t>Ref ID</t>
        </is>
      </c>
      <c r="B6" s="208" t="inlineStr">
        <is>
          <t>Client Name</t>
        </is>
      </c>
      <c r="C6" s="208" t="inlineStr">
        <is>
          <t>Partner ID</t>
        </is>
      </c>
      <c r="D6" s="208" t="inlineStr">
        <is>
          <t>Partner Name</t>
        </is>
      </c>
      <c r="E6" s="208" t="inlineStr">
        <is>
          <t>Date Received</t>
        </is>
      </c>
      <c r="F6" s="208" t="inlineStr">
        <is>
          <t>Stage</t>
        </is>
      </c>
      <c r="G6" s="208" t="inlineStr">
        <is>
          <t>Converted?</t>
        </is>
      </c>
      <c r="H6" s="208" t="inlineStr">
        <is>
          <t>Commission</t>
        </is>
      </c>
      <c r="I6" s="208" t="inlineStr">
        <is>
          <t>Thank You Sent?</t>
        </is>
      </c>
      <c r="J6" s="208" t="inlineStr">
        <is>
          <t>Thank You Date</t>
        </is>
      </c>
      <c r="K6" s="208" t="inlineStr">
        <is>
          <t>Conversion Date</t>
        </is>
      </c>
      <c r="L6" s="208" t="inlineStr">
        <is>
          <t>Notes</t>
        </is>
      </c>
    </row>
    <row r="7" ht="22" customHeight="1">
      <c r="A7" s="187" t="n"/>
      <c r="B7" s="187" t="n"/>
      <c r="C7" s="187" t="n"/>
      <c r="D7" s="187" t="n"/>
      <c r="E7" s="187" t="n"/>
      <c r="F7" s="187" t="n"/>
      <c r="G7" s="187" t="n"/>
      <c r="H7" s="188" t="n"/>
      <c r="I7" s="187" t="n"/>
      <c r="J7" s="187" t="n"/>
      <c r="K7" s="187" t="n"/>
      <c r="L7" s="187" t="n"/>
    </row>
    <row r="8" ht="22" customHeight="1">
      <c r="A8" s="184" t="n"/>
      <c r="B8" s="184" t="n"/>
      <c r="C8" s="184" t="n"/>
      <c r="D8" s="184" t="n"/>
      <c r="E8" s="184" t="n"/>
      <c r="F8" s="184" t="n"/>
      <c r="G8" s="184" t="n"/>
      <c r="H8" s="185" t="n"/>
      <c r="I8" s="184" t="n"/>
      <c r="J8" s="184" t="n"/>
      <c r="K8" s="184" t="n"/>
      <c r="L8" s="184" t="n"/>
    </row>
    <row r="9" ht="22" customHeight="1">
      <c r="A9" s="187" t="n"/>
      <c r="B9" s="187" t="n"/>
      <c r="C9" s="187" t="n"/>
      <c r="D9" s="187" t="n"/>
      <c r="E9" s="187" t="n"/>
      <c r="F9" s="187" t="n"/>
      <c r="G9" s="187" t="n"/>
      <c r="H9" s="188" t="n"/>
      <c r="I9" s="187" t="n"/>
      <c r="J9" s="187" t="n"/>
      <c r="K9" s="187" t="n"/>
      <c r="L9" s="187" t="n"/>
    </row>
    <row r="10" ht="22" customHeight="1">
      <c r="A10" s="184" t="n"/>
      <c r="B10" s="184" t="n"/>
      <c r="C10" s="184" t="n"/>
      <c r="D10" s="184" t="n"/>
      <c r="E10" s="184" t="n"/>
      <c r="F10" s="184" t="n"/>
      <c r="G10" s="184" t="n"/>
      <c r="H10" s="185" t="n"/>
      <c r="I10" s="184" t="n"/>
      <c r="J10" s="184" t="n"/>
      <c r="K10" s="184" t="n"/>
      <c r="L10" s="184" t="n"/>
    </row>
    <row r="11" ht="22" customHeight="1">
      <c r="A11" s="187" t="n"/>
      <c r="B11" s="187" t="n"/>
      <c r="C11" s="187" t="n"/>
      <c r="D11" s="187" t="n"/>
      <c r="E11" s="187" t="n"/>
      <c r="F11" s="187" t="n"/>
      <c r="G11" s="187" t="n"/>
      <c r="H11" s="188" t="n"/>
      <c r="I11" s="187" t="n"/>
      <c r="J11" s="187" t="n"/>
      <c r="K11" s="187" t="n"/>
      <c r="L11" s="187" t="n"/>
    </row>
    <row r="12" ht="22" customHeight="1">
      <c r="A12" s="184" t="n"/>
      <c r="B12" s="184" t="n"/>
      <c r="C12" s="184" t="n"/>
      <c r="D12" s="184" t="n"/>
      <c r="E12" s="184" t="n"/>
      <c r="F12" s="184" t="n"/>
      <c r="G12" s="184" t="n"/>
      <c r="H12" s="185" t="n"/>
      <c r="I12" s="184" t="n"/>
      <c r="J12" s="184" t="n"/>
      <c r="K12" s="184" t="n"/>
      <c r="L12" s="184" t="n"/>
    </row>
    <row r="13" ht="22" customHeight="1">
      <c r="A13" s="187" t="n"/>
      <c r="B13" s="187" t="n"/>
      <c r="C13" s="187" t="n"/>
      <c r="D13" s="187" t="n"/>
      <c r="E13" s="187" t="n"/>
      <c r="F13" s="187" t="n"/>
      <c r="G13" s="187" t="n"/>
      <c r="H13" s="188" t="n"/>
      <c r="I13" s="187" t="n"/>
      <c r="J13" s="187" t="n"/>
      <c r="K13" s="187" t="n"/>
      <c r="L13" s="187" t="n"/>
    </row>
    <row r="14" ht="22" customHeight="1">
      <c r="A14" s="184" t="n"/>
      <c r="B14" s="184" t="n"/>
      <c r="C14" s="184" t="n"/>
      <c r="D14" s="184" t="n"/>
      <c r="E14" s="184" t="n"/>
      <c r="F14" s="184" t="n"/>
      <c r="G14" s="184" t="n"/>
      <c r="H14" s="185" t="n"/>
      <c r="I14" s="184" t="n"/>
      <c r="J14" s="184" t="n"/>
      <c r="K14" s="184" t="n"/>
      <c r="L14" s="184" t="n"/>
    </row>
    <row r="15" ht="22" customHeight="1">
      <c r="A15" s="187" t="n"/>
      <c r="B15" s="187" t="n"/>
      <c r="C15" s="187" t="n"/>
      <c r="D15" s="187" t="n"/>
      <c r="E15" s="187" t="n"/>
      <c r="F15" s="187" t="n"/>
      <c r="G15" s="187" t="n"/>
      <c r="H15" s="188" t="n"/>
      <c r="I15" s="187" t="n"/>
      <c r="J15" s="187" t="n"/>
      <c r="K15" s="187" t="n"/>
      <c r="L15" s="187" t="n"/>
    </row>
    <row r="16" ht="22" customHeight="1">
      <c r="A16" s="184" t="n"/>
      <c r="B16" s="184" t="n"/>
      <c r="C16" s="184" t="n"/>
      <c r="D16" s="184" t="n"/>
      <c r="E16" s="184" t="n"/>
      <c r="F16" s="184" t="n"/>
      <c r="G16" s="184" t="n"/>
      <c r="H16" s="185" t="n"/>
      <c r="I16" s="184" t="n"/>
      <c r="J16" s="184" t="n"/>
      <c r="K16" s="184" t="n"/>
      <c r="L16" s="184" t="n"/>
    </row>
    <row r="17" ht="22" customHeight="1">
      <c r="A17" s="187" t="n"/>
      <c r="B17" s="187" t="n"/>
      <c r="C17" s="187" t="n"/>
      <c r="D17" s="187" t="n"/>
      <c r="E17" s="187" t="n"/>
      <c r="F17" s="187" t="n"/>
      <c r="G17" s="187" t="n"/>
      <c r="H17" s="188" t="n"/>
      <c r="I17" s="187" t="n"/>
      <c r="J17" s="187" t="n"/>
      <c r="K17" s="187" t="n"/>
      <c r="L17" s="187" t="n"/>
    </row>
    <row r="18" ht="22" customHeight="1">
      <c r="A18" s="184" t="n"/>
      <c r="B18" s="184" t="n"/>
      <c r="C18" s="184" t="n"/>
      <c r="D18" s="184" t="n"/>
      <c r="E18" s="184" t="n"/>
      <c r="F18" s="184" t="n"/>
      <c r="G18" s="184" t="n"/>
      <c r="H18" s="185" t="n"/>
      <c r="I18" s="184" t="n"/>
      <c r="J18" s="184" t="n"/>
      <c r="K18" s="184" t="n"/>
      <c r="L18" s="184" t="n"/>
    </row>
    <row r="19" ht="22" customHeight="1">
      <c r="A19" s="187" t="n"/>
      <c r="B19" s="187" t="n"/>
      <c r="C19" s="187" t="n"/>
      <c r="D19" s="187" t="n"/>
      <c r="E19" s="187" t="n"/>
      <c r="F19" s="187" t="n"/>
      <c r="G19" s="187" t="n"/>
      <c r="H19" s="188" t="n"/>
      <c r="I19" s="187" t="n"/>
      <c r="J19" s="187" t="n"/>
      <c r="K19" s="187" t="n"/>
      <c r="L19" s="187" t="n"/>
    </row>
    <row r="20" ht="22" customHeight="1">
      <c r="A20" s="184" t="n"/>
      <c r="B20" s="184" t="n"/>
      <c r="C20" s="184" t="n"/>
      <c r="D20" s="184" t="n"/>
      <c r="E20" s="184" t="n"/>
      <c r="F20" s="184" t="n"/>
      <c r="G20" s="184" t="n"/>
      <c r="H20" s="185" t="n"/>
      <c r="I20" s="184" t="n"/>
      <c r="J20" s="184" t="n"/>
      <c r="K20" s="184" t="n"/>
      <c r="L20" s="184" t="n"/>
    </row>
    <row r="21" ht="22" customHeight="1">
      <c r="A21" s="187" t="n"/>
      <c r="B21" s="187" t="n"/>
      <c r="C21" s="187" t="n"/>
      <c r="D21" s="187" t="n"/>
      <c r="E21" s="187" t="n"/>
      <c r="F21" s="187" t="n"/>
      <c r="G21" s="187" t="n"/>
      <c r="H21" s="188" t="n"/>
      <c r="I21" s="187" t="n"/>
      <c r="J21" s="187" t="n"/>
      <c r="K21" s="187" t="n"/>
      <c r="L21" s="187" t="n"/>
    </row>
    <row r="22" ht="22" customHeight="1">
      <c r="A22" s="184" t="n"/>
      <c r="B22" s="184" t="n"/>
      <c r="C22" s="184" t="n"/>
      <c r="D22" s="184" t="n"/>
      <c r="E22" s="184" t="n"/>
      <c r="F22" s="184" t="n"/>
      <c r="G22" s="184" t="n"/>
      <c r="H22" s="185" t="n"/>
      <c r="I22" s="184" t="n"/>
      <c r="J22" s="184" t="n"/>
      <c r="K22" s="184" t="n"/>
      <c r="L22" s="184" t="n"/>
    </row>
    <row r="23" ht="22" customHeight="1">
      <c r="A23" s="187" t="n"/>
      <c r="B23" s="187" t="n"/>
      <c r="C23" s="187" t="n"/>
      <c r="D23" s="187" t="n"/>
      <c r="E23" s="187" t="n"/>
      <c r="F23" s="187" t="n"/>
      <c r="G23" s="187" t="n"/>
      <c r="H23" s="188" t="n"/>
      <c r="I23" s="187" t="n"/>
      <c r="J23" s="187" t="n"/>
      <c r="K23" s="187" t="n"/>
      <c r="L23" s="187" t="n"/>
    </row>
    <row r="24" ht="22" customHeight="1">
      <c r="A24" s="184" t="n"/>
      <c r="B24" s="184" t="n"/>
      <c r="C24" s="184" t="n"/>
      <c r="D24" s="184" t="n"/>
      <c r="E24" s="184" t="n"/>
      <c r="F24" s="184" t="n"/>
      <c r="G24" s="184" t="n"/>
      <c r="H24" s="185" t="n"/>
      <c r="I24" s="184" t="n"/>
      <c r="J24" s="184" t="n"/>
      <c r="K24" s="184" t="n"/>
      <c r="L24" s="184" t="n"/>
    </row>
    <row r="25" ht="22" customHeight="1">
      <c r="A25" s="187" t="n"/>
      <c r="B25" s="187" t="n"/>
      <c r="C25" s="187" t="n"/>
      <c r="D25" s="187" t="n"/>
      <c r="E25" s="187" t="n"/>
      <c r="F25" s="187" t="n"/>
      <c r="G25" s="187" t="n"/>
      <c r="H25" s="188" t="n"/>
      <c r="I25" s="187" t="n"/>
      <c r="J25" s="187" t="n"/>
      <c r="K25" s="187" t="n"/>
      <c r="L25" s="187" t="n"/>
    </row>
    <row r="26" ht="22" customHeight="1">
      <c r="A26" s="184" t="n"/>
      <c r="B26" s="184" t="n"/>
      <c r="C26" s="184" t="n"/>
      <c r="D26" s="184" t="n"/>
      <c r="E26" s="184" t="n"/>
      <c r="F26" s="184" t="n"/>
      <c r="G26" s="184" t="n"/>
      <c r="H26" s="185" t="n"/>
      <c r="I26" s="184" t="n"/>
      <c r="J26" s="184" t="n"/>
      <c r="K26" s="184" t="n"/>
      <c r="L26" s="184" t="n"/>
    </row>
    <row r="27" ht="22" customHeight="1">
      <c r="A27" s="187" t="n"/>
      <c r="B27" s="187" t="n"/>
      <c r="C27" s="187" t="n"/>
      <c r="D27" s="187" t="n"/>
      <c r="E27" s="187" t="n"/>
      <c r="F27" s="187" t="n"/>
      <c r="G27" s="187" t="n"/>
      <c r="H27" s="188" t="n"/>
      <c r="I27" s="187" t="n"/>
      <c r="J27" s="187" t="n"/>
      <c r="K27" s="187" t="n"/>
      <c r="L27" s="187" t="n"/>
    </row>
    <row r="28" ht="22" customHeight="1">
      <c r="A28" s="184" t="n"/>
      <c r="B28" s="184" t="n"/>
      <c r="C28" s="184" t="n"/>
      <c r="D28" s="184" t="n"/>
      <c r="E28" s="184" t="n"/>
      <c r="F28" s="184" t="n"/>
      <c r="G28" s="184" t="n"/>
      <c r="H28" s="185" t="n"/>
      <c r="I28" s="184" t="n"/>
      <c r="J28" s="184" t="n"/>
      <c r="K28" s="184" t="n"/>
      <c r="L28" s="184" t="n"/>
    </row>
    <row r="29" ht="22" customHeight="1">
      <c r="A29" s="187" t="n"/>
      <c r="B29" s="187" t="n"/>
      <c r="C29" s="187" t="n"/>
      <c r="D29" s="187" t="n"/>
      <c r="E29" s="187" t="n"/>
      <c r="F29" s="187" t="n"/>
      <c r="G29" s="187" t="n"/>
      <c r="H29" s="188" t="n"/>
      <c r="I29" s="187" t="n"/>
      <c r="J29" s="187" t="n"/>
      <c r="K29" s="187" t="n"/>
      <c r="L29" s="187" t="n"/>
    </row>
    <row r="30" ht="22" customHeight="1">
      <c r="A30" s="184" t="n"/>
      <c r="B30" s="184" t="n"/>
      <c r="C30" s="184" t="n"/>
      <c r="D30" s="184" t="n"/>
      <c r="E30" s="184" t="n"/>
      <c r="F30" s="184" t="n"/>
      <c r="G30" s="184" t="n"/>
      <c r="H30" s="185" t="n"/>
      <c r="I30" s="184" t="n"/>
      <c r="J30" s="184" t="n"/>
      <c r="K30" s="184" t="n"/>
      <c r="L30" s="184" t="n"/>
    </row>
    <row r="31" ht="22" customHeight="1">
      <c r="A31" s="187" t="n"/>
      <c r="B31" s="187" t="n"/>
      <c r="C31" s="187" t="n"/>
      <c r="D31" s="187" t="n"/>
      <c r="E31" s="187" t="n"/>
      <c r="F31" s="187" t="n"/>
      <c r="G31" s="187" t="n"/>
      <c r="H31" s="188" t="n"/>
      <c r="I31" s="187" t="n"/>
      <c r="J31" s="187" t="n"/>
      <c r="K31" s="187" t="n"/>
      <c r="L31" s="187" t="n"/>
    </row>
    <row r="32" ht="22" customHeight="1">
      <c r="A32" s="184" t="n"/>
      <c r="B32" s="184" t="n"/>
      <c r="C32" s="184" t="n"/>
      <c r="D32" s="184" t="n"/>
      <c r="E32" s="184" t="n"/>
      <c r="F32" s="184" t="n"/>
      <c r="G32" s="184" t="n"/>
      <c r="H32" s="185" t="n"/>
      <c r="I32" s="184" t="n"/>
      <c r="J32" s="184" t="n"/>
      <c r="K32" s="184" t="n"/>
      <c r="L32" s="184" t="n"/>
    </row>
    <row r="33" ht="22" customHeight="1">
      <c r="A33" s="187" t="n"/>
      <c r="B33" s="187" t="n"/>
      <c r="C33" s="187" t="n"/>
      <c r="D33" s="187" t="n"/>
      <c r="E33" s="187" t="n"/>
      <c r="F33" s="187" t="n"/>
      <c r="G33" s="187" t="n"/>
      <c r="H33" s="188" t="n"/>
      <c r="I33" s="187" t="n"/>
      <c r="J33" s="187" t="n"/>
      <c r="K33" s="187" t="n"/>
      <c r="L33" s="187" t="n"/>
    </row>
    <row r="34" ht="22" customHeight="1">
      <c r="A34" s="184" t="n"/>
      <c r="B34" s="184" t="n"/>
      <c r="C34" s="184" t="n"/>
      <c r="D34" s="184" t="n"/>
      <c r="E34" s="184" t="n"/>
      <c r="F34" s="184" t="n"/>
      <c r="G34" s="184" t="n"/>
      <c r="H34" s="185" t="n"/>
      <c r="I34" s="184" t="n"/>
      <c r="J34" s="184" t="n"/>
      <c r="K34" s="184" t="n"/>
      <c r="L34" s="184" t="n"/>
    </row>
    <row r="35" ht="22" customHeight="1">
      <c r="A35" s="187" t="n"/>
      <c r="B35" s="187" t="n"/>
      <c r="C35" s="187" t="n"/>
      <c r="D35" s="187" t="n"/>
      <c r="E35" s="187" t="n"/>
      <c r="F35" s="187" t="n"/>
      <c r="G35" s="187" t="n"/>
      <c r="H35" s="188" t="n"/>
      <c r="I35" s="187" t="n"/>
      <c r="J35" s="187" t="n"/>
      <c r="K35" s="187" t="n"/>
      <c r="L35" s="187" t="n"/>
    </row>
    <row r="36" ht="22" customHeight="1">
      <c r="A36" s="184" t="n"/>
      <c r="B36" s="184" t="n"/>
      <c r="C36" s="184" t="n"/>
      <c r="D36" s="184" t="n"/>
      <c r="E36" s="184" t="n"/>
      <c r="F36" s="184" t="n"/>
      <c r="G36" s="184" t="n"/>
      <c r="H36" s="185" t="n"/>
      <c r="I36" s="184" t="n"/>
      <c r="J36" s="184" t="n"/>
      <c r="K36" s="184" t="n"/>
      <c r="L36" s="184" t="n"/>
    </row>
    <row r="37" ht="22" customHeight="1">
      <c r="A37" s="187" t="n"/>
      <c r="B37" s="187" t="n"/>
      <c r="C37" s="187" t="n"/>
      <c r="D37" s="187" t="n"/>
      <c r="E37" s="187" t="n"/>
      <c r="F37" s="187" t="n"/>
      <c r="G37" s="187" t="n"/>
      <c r="H37" s="188" t="n"/>
      <c r="I37" s="187" t="n"/>
      <c r="J37" s="187" t="n"/>
      <c r="K37" s="187" t="n"/>
      <c r="L37" s="187" t="n"/>
    </row>
    <row r="38" ht="22" customHeight="1">
      <c r="A38" s="184" t="n"/>
      <c r="B38" s="184" t="n"/>
      <c r="C38" s="184" t="n"/>
      <c r="D38" s="184" t="n"/>
      <c r="E38" s="184" t="n"/>
      <c r="F38" s="184" t="n"/>
      <c r="G38" s="184" t="n"/>
      <c r="H38" s="185" t="n"/>
      <c r="I38" s="184" t="n"/>
      <c r="J38" s="184" t="n"/>
      <c r="K38" s="184" t="n"/>
      <c r="L38" s="184" t="n"/>
    </row>
    <row r="39" ht="22" customHeight="1">
      <c r="A39" s="187" t="n"/>
      <c r="B39" s="187" t="n"/>
      <c r="C39" s="187" t="n"/>
      <c r="D39" s="187" t="n"/>
      <c r="E39" s="187" t="n"/>
      <c r="F39" s="187" t="n"/>
      <c r="G39" s="187" t="n"/>
      <c r="H39" s="188" t="n"/>
      <c r="I39" s="187" t="n"/>
      <c r="J39" s="187" t="n"/>
      <c r="K39" s="187" t="n"/>
      <c r="L39" s="187" t="n"/>
    </row>
    <row r="40" ht="22" customHeight="1">
      <c r="A40" s="184" t="n"/>
      <c r="B40" s="184" t="n"/>
      <c r="C40" s="184" t="n"/>
      <c r="D40" s="184" t="n"/>
      <c r="E40" s="184" t="n"/>
      <c r="F40" s="184" t="n"/>
      <c r="G40" s="184" t="n"/>
      <c r="H40" s="185" t="n"/>
      <c r="I40" s="184" t="n"/>
      <c r="J40" s="184" t="n"/>
      <c r="K40" s="184" t="n"/>
      <c r="L40" s="184" t="n"/>
    </row>
    <row r="41" ht="22" customHeight="1">
      <c r="A41" s="187" t="n"/>
      <c r="B41" s="187" t="n"/>
      <c r="C41" s="187" t="n"/>
      <c r="D41" s="187" t="n"/>
      <c r="E41" s="187" t="n"/>
      <c r="F41" s="187" t="n"/>
      <c r="G41" s="187" t="n"/>
      <c r="H41" s="188" t="n"/>
      <c r="I41" s="187" t="n"/>
      <c r="J41" s="187" t="n"/>
      <c r="K41" s="187" t="n"/>
      <c r="L41" s="187" t="n"/>
    </row>
    <row r="42" ht="22" customHeight="1">
      <c r="A42" s="184" t="n"/>
      <c r="B42" s="184" t="n"/>
      <c r="C42" s="184" t="n"/>
      <c r="D42" s="184" t="n"/>
      <c r="E42" s="184" t="n"/>
      <c r="F42" s="184" t="n"/>
      <c r="G42" s="184" t="n"/>
      <c r="H42" s="185" t="n"/>
      <c r="I42" s="184" t="n"/>
      <c r="J42" s="184" t="n"/>
      <c r="K42" s="184" t="n"/>
      <c r="L42" s="184" t="n"/>
    </row>
    <row r="43" ht="22" customHeight="1">
      <c r="A43" s="187" t="n"/>
      <c r="B43" s="187" t="n"/>
      <c r="C43" s="187" t="n"/>
      <c r="D43" s="187" t="n"/>
      <c r="E43" s="187" t="n"/>
      <c r="F43" s="187" t="n"/>
      <c r="G43" s="187" t="n"/>
      <c r="H43" s="188" t="n"/>
      <c r="I43" s="187" t="n"/>
      <c r="J43" s="187" t="n"/>
      <c r="K43" s="187" t="n"/>
      <c r="L43" s="187" t="n"/>
    </row>
    <row r="44" ht="22" customHeight="1">
      <c r="A44" s="184" t="n"/>
      <c r="B44" s="184" t="n"/>
      <c r="C44" s="184" t="n"/>
      <c r="D44" s="184" t="n"/>
      <c r="E44" s="184" t="n"/>
      <c r="F44" s="184" t="n"/>
      <c r="G44" s="184" t="n"/>
      <c r="H44" s="185" t="n"/>
      <c r="I44" s="184" t="n"/>
      <c r="J44" s="184" t="n"/>
      <c r="K44" s="184" t="n"/>
      <c r="L44" s="184" t="n"/>
    </row>
    <row r="45" ht="22" customHeight="1">
      <c r="A45" s="187" t="n"/>
      <c r="B45" s="187" t="n"/>
      <c r="C45" s="187" t="n"/>
      <c r="D45" s="187" t="n"/>
      <c r="E45" s="187" t="n"/>
      <c r="F45" s="187" t="n"/>
      <c r="G45" s="187" t="n"/>
      <c r="H45" s="188" t="n"/>
      <c r="I45" s="187" t="n"/>
      <c r="J45" s="187" t="n"/>
      <c r="K45" s="187" t="n"/>
      <c r="L45" s="187" t="n"/>
    </row>
    <row r="46" ht="22" customHeight="1">
      <c r="A46" s="184" t="n"/>
      <c r="B46" s="184" t="n"/>
      <c r="C46" s="184" t="n"/>
      <c r="D46" s="184" t="n"/>
      <c r="E46" s="184" t="n"/>
      <c r="F46" s="184" t="n"/>
      <c r="G46" s="184" t="n"/>
      <c r="H46" s="185" t="n"/>
      <c r="I46" s="184" t="n"/>
      <c r="J46" s="184" t="n"/>
      <c r="K46" s="184" t="n"/>
      <c r="L46" s="184" t="n"/>
    </row>
    <row r="47" ht="22" customHeight="1">
      <c r="A47" s="187" t="n"/>
      <c r="B47" s="187" t="n"/>
      <c r="C47" s="187" t="n"/>
      <c r="D47" s="187" t="n"/>
      <c r="E47" s="187" t="n"/>
      <c r="F47" s="187" t="n"/>
      <c r="G47" s="187" t="n"/>
      <c r="H47" s="188" t="n"/>
      <c r="I47" s="187" t="n"/>
      <c r="J47" s="187" t="n"/>
      <c r="K47" s="187" t="n"/>
      <c r="L47" s="187" t="n"/>
    </row>
    <row r="48" ht="22" customHeight="1">
      <c r="A48" s="184" t="n"/>
      <c r="B48" s="184" t="n"/>
      <c r="C48" s="184" t="n"/>
      <c r="D48" s="184" t="n"/>
      <c r="E48" s="184" t="n"/>
      <c r="F48" s="184" t="n"/>
      <c r="G48" s="184" t="n"/>
      <c r="H48" s="185" t="n"/>
      <c r="I48" s="184" t="n"/>
      <c r="J48" s="184" t="n"/>
      <c r="K48" s="184" t="n"/>
      <c r="L48" s="184" t="n"/>
    </row>
    <row r="49" ht="22" customHeight="1">
      <c r="A49" s="187" t="n"/>
      <c r="B49" s="187" t="n"/>
      <c r="C49" s="187" t="n"/>
      <c r="D49" s="187" t="n"/>
      <c r="E49" s="187" t="n"/>
      <c r="F49" s="187" t="n"/>
      <c r="G49" s="187" t="n"/>
      <c r="H49" s="188" t="n"/>
      <c r="I49" s="187" t="n"/>
      <c r="J49" s="187" t="n"/>
      <c r="K49" s="187" t="n"/>
      <c r="L49" s="187" t="n"/>
    </row>
    <row r="50" ht="22" customHeight="1">
      <c r="A50" s="184" t="n"/>
      <c r="B50" s="184" t="n"/>
      <c r="C50" s="184" t="n"/>
      <c r="D50" s="184" t="n"/>
      <c r="E50" s="184" t="n"/>
      <c r="F50" s="184" t="n"/>
      <c r="G50" s="184" t="n"/>
      <c r="H50" s="185" t="n"/>
      <c r="I50" s="184" t="n"/>
      <c r="J50" s="184" t="n"/>
      <c r="K50" s="184" t="n"/>
      <c r="L50" s="184" t="n"/>
    </row>
    <row r="51" ht="22" customHeight="1">
      <c r="A51" s="187" t="n"/>
      <c r="B51" s="187" t="n"/>
      <c r="C51" s="187" t="n"/>
      <c r="D51" s="187" t="n"/>
      <c r="E51" s="187" t="n"/>
      <c r="F51" s="187" t="n"/>
      <c r="G51" s="187" t="n"/>
      <c r="H51" s="188" t="n"/>
      <c r="I51" s="187" t="n"/>
      <c r="J51" s="187" t="n"/>
      <c r="K51" s="187" t="n"/>
      <c r="L51" s="187" t="n"/>
    </row>
    <row r="52" ht="22" customHeight="1">
      <c r="A52" s="184" t="n"/>
      <c r="B52" s="184" t="n"/>
      <c r="C52" s="184" t="n"/>
      <c r="D52" s="184" t="n"/>
      <c r="E52" s="184" t="n"/>
      <c r="F52" s="184" t="n"/>
      <c r="G52" s="184" t="n"/>
      <c r="H52" s="185" t="n"/>
      <c r="I52" s="184" t="n"/>
      <c r="J52" s="184" t="n"/>
      <c r="K52" s="184" t="n"/>
      <c r="L52" s="184" t="n"/>
    </row>
    <row r="53" ht="22" customHeight="1">
      <c r="A53" s="187" t="n"/>
      <c r="B53" s="187" t="n"/>
      <c r="C53" s="187" t="n"/>
      <c r="D53" s="187" t="n"/>
      <c r="E53" s="187" t="n"/>
      <c r="F53" s="187" t="n"/>
      <c r="G53" s="187" t="n"/>
      <c r="H53" s="188" t="n"/>
      <c r="I53" s="187" t="n"/>
      <c r="J53" s="187" t="n"/>
      <c r="K53" s="187" t="n"/>
      <c r="L53" s="187" t="n"/>
    </row>
    <row r="54" ht="22" customHeight="1">
      <c r="A54" s="184" t="n"/>
      <c r="B54" s="184" t="n"/>
      <c r="C54" s="184" t="n"/>
      <c r="D54" s="184" t="n"/>
      <c r="E54" s="184" t="n"/>
      <c r="F54" s="184" t="n"/>
      <c r="G54" s="184" t="n"/>
      <c r="H54" s="185" t="n"/>
      <c r="I54" s="184" t="n"/>
      <c r="J54" s="184" t="n"/>
      <c r="K54" s="184" t="n"/>
      <c r="L54" s="184" t="n"/>
    </row>
    <row r="55" ht="22" customHeight="1">
      <c r="A55" s="187" t="n"/>
      <c r="B55" s="187" t="n"/>
      <c r="C55" s="187" t="n"/>
      <c r="D55" s="187" t="n"/>
      <c r="E55" s="187" t="n"/>
      <c r="F55" s="187" t="n"/>
      <c r="G55" s="187" t="n"/>
      <c r="H55" s="188" t="n"/>
      <c r="I55" s="187" t="n"/>
      <c r="J55" s="187" t="n"/>
      <c r="K55" s="187" t="n"/>
      <c r="L55" s="187" t="n"/>
    </row>
    <row r="56" ht="22" customHeight="1">
      <c r="A56" s="184" t="n"/>
      <c r="B56" s="184" t="n"/>
      <c r="C56" s="184" t="n"/>
      <c r="D56" s="184" t="n"/>
      <c r="E56" s="184" t="n"/>
      <c r="F56" s="184" t="n"/>
      <c r="G56" s="184" t="n"/>
      <c r="H56" s="185" t="n"/>
      <c r="I56" s="184" t="n"/>
      <c r="J56" s="184" t="n"/>
      <c r="K56" s="184" t="n"/>
      <c r="L56" s="184" t="n"/>
    </row>
    <row r="57" ht="22" customHeight="1">
      <c r="A57" s="187" t="n"/>
      <c r="B57" s="187" t="n"/>
      <c r="C57" s="187" t="n"/>
      <c r="D57" s="187" t="n"/>
      <c r="E57" s="187" t="n"/>
      <c r="F57" s="187" t="n"/>
      <c r="G57" s="187" t="n"/>
      <c r="H57" s="188" t="n"/>
      <c r="I57" s="187" t="n"/>
      <c r="J57" s="187" t="n"/>
      <c r="K57" s="187" t="n"/>
      <c r="L57" s="187" t="n"/>
    </row>
    <row r="58" ht="22" customHeight="1">
      <c r="A58" s="184" t="n"/>
      <c r="B58" s="184" t="n"/>
      <c r="C58" s="184" t="n"/>
      <c r="D58" s="184" t="n"/>
      <c r="E58" s="184" t="n"/>
      <c r="F58" s="184" t="n"/>
      <c r="G58" s="184" t="n"/>
      <c r="H58" s="185" t="n"/>
      <c r="I58" s="184" t="n"/>
      <c r="J58" s="184" t="n"/>
      <c r="K58" s="184" t="n"/>
      <c r="L58" s="184" t="n"/>
    </row>
    <row r="59" ht="22" customHeight="1">
      <c r="A59" s="187" t="n"/>
      <c r="B59" s="187" t="n"/>
      <c r="C59" s="187" t="n"/>
      <c r="D59" s="187" t="n"/>
      <c r="E59" s="187" t="n"/>
      <c r="F59" s="187" t="n"/>
      <c r="G59" s="187" t="n"/>
      <c r="H59" s="188" t="n"/>
      <c r="I59" s="187" t="n"/>
      <c r="J59" s="187" t="n"/>
      <c r="K59" s="187" t="n"/>
      <c r="L59" s="187" t="n"/>
    </row>
    <row r="60" ht="22" customHeight="1">
      <c r="A60" s="184" t="n"/>
      <c r="B60" s="184" t="n"/>
      <c r="C60" s="184" t="n"/>
      <c r="D60" s="184" t="n"/>
      <c r="E60" s="184" t="n"/>
      <c r="F60" s="184" t="n"/>
      <c r="G60" s="184" t="n"/>
      <c r="H60" s="185" t="n"/>
      <c r="I60" s="184" t="n"/>
      <c r="J60" s="184" t="n"/>
      <c r="K60" s="184" t="n"/>
      <c r="L60" s="184" t="n"/>
    </row>
    <row r="61" ht="22" customHeight="1">
      <c r="A61" s="187" t="n"/>
      <c r="B61" s="187" t="n"/>
      <c r="C61" s="187" t="n"/>
      <c r="D61" s="187" t="n"/>
      <c r="E61" s="187" t="n"/>
      <c r="F61" s="187" t="n"/>
      <c r="G61" s="187" t="n"/>
      <c r="H61" s="188" t="n"/>
      <c r="I61" s="187" t="n"/>
      <c r="J61" s="187" t="n"/>
      <c r="K61" s="187" t="n"/>
      <c r="L61" s="187" t="n"/>
    </row>
    <row r="62" ht="22" customHeight="1">
      <c r="A62" s="184" t="n"/>
      <c r="B62" s="184" t="n"/>
      <c r="C62" s="184" t="n"/>
      <c r="D62" s="184" t="n"/>
      <c r="E62" s="184" t="n"/>
      <c r="F62" s="184" t="n"/>
      <c r="G62" s="184" t="n"/>
      <c r="H62" s="185" t="n"/>
      <c r="I62" s="184" t="n"/>
      <c r="J62" s="184" t="n"/>
      <c r="K62" s="184" t="n"/>
      <c r="L62" s="184" t="n"/>
    </row>
    <row r="63" ht="22" customHeight="1">
      <c r="A63" s="187" t="n"/>
      <c r="B63" s="187" t="n"/>
      <c r="C63" s="187" t="n"/>
      <c r="D63" s="187" t="n"/>
      <c r="E63" s="187" t="n"/>
      <c r="F63" s="187" t="n"/>
      <c r="G63" s="187" t="n"/>
      <c r="H63" s="188" t="n"/>
      <c r="I63" s="187" t="n"/>
      <c r="J63" s="187" t="n"/>
      <c r="K63" s="187" t="n"/>
      <c r="L63" s="187" t="n"/>
    </row>
    <row r="64" ht="22" customHeight="1">
      <c r="A64" s="184" t="n"/>
      <c r="B64" s="184" t="n"/>
      <c r="C64" s="184" t="n"/>
      <c r="D64" s="184" t="n"/>
      <c r="E64" s="184" t="n"/>
      <c r="F64" s="184" t="n"/>
      <c r="G64" s="184" t="n"/>
      <c r="H64" s="185" t="n"/>
      <c r="I64" s="184" t="n"/>
      <c r="J64" s="184" t="n"/>
      <c r="K64" s="184" t="n"/>
      <c r="L64" s="184" t="n"/>
    </row>
    <row r="65" ht="22" customHeight="1">
      <c r="A65" s="187" t="n"/>
      <c r="B65" s="187" t="n"/>
      <c r="C65" s="187" t="n"/>
      <c r="D65" s="187" t="n"/>
      <c r="E65" s="187" t="n"/>
      <c r="F65" s="187" t="n"/>
      <c r="G65" s="187" t="n"/>
      <c r="H65" s="188" t="n"/>
      <c r="I65" s="187" t="n"/>
      <c r="J65" s="187" t="n"/>
      <c r="K65" s="187" t="n"/>
      <c r="L65" s="187" t="n"/>
    </row>
    <row r="66" ht="22" customHeight="1">
      <c r="A66" s="184" t="n"/>
      <c r="B66" s="184" t="n"/>
      <c r="C66" s="184" t="n"/>
      <c r="D66" s="184" t="n"/>
      <c r="E66" s="184" t="n"/>
      <c r="F66" s="184" t="n"/>
      <c r="G66" s="184" t="n"/>
      <c r="H66" s="185" t="n"/>
      <c r="I66" s="184" t="n"/>
      <c r="J66" s="184" t="n"/>
      <c r="K66" s="184" t="n"/>
      <c r="L66" s="184" t="n"/>
    </row>
    <row r="67" ht="22" customHeight="1">
      <c r="A67" s="187" t="n"/>
      <c r="B67" s="187" t="n"/>
      <c r="C67" s="187" t="n"/>
      <c r="D67" s="187" t="n"/>
      <c r="E67" s="187" t="n"/>
      <c r="F67" s="187" t="n"/>
      <c r="G67" s="187" t="n"/>
      <c r="H67" s="188" t="n"/>
      <c r="I67" s="187" t="n"/>
      <c r="J67" s="187" t="n"/>
      <c r="K67" s="187" t="n"/>
      <c r="L67" s="187" t="n"/>
    </row>
    <row r="68" ht="22" customHeight="1">
      <c r="A68" s="184" t="n"/>
      <c r="B68" s="184" t="n"/>
      <c r="C68" s="184" t="n"/>
      <c r="D68" s="184" t="n"/>
      <c r="E68" s="184" t="n"/>
      <c r="F68" s="184" t="n"/>
      <c r="G68" s="184" t="n"/>
      <c r="H68" s="185" t="n"/>
      <c r="I68" s="184" t="n"/>
      <c r="J68" s="184" t="n"/>
      <c r="K68" s="184" t="n"/>
      <c r="L68" s="184" t="n"/>
    </row>
    <row r="69" ht="22" customHeight="1">
      <c r="A69" s="187" t="n"/>
      <c r="B69" s="187" t="n"/>
      <c r="C69" s="187" t="n"/>
      <c r="D69" s="187" t="n"/>
      <c r="E69" s="187" t="n"/>
      <c r="F69" s="187" t="n"/>
      <c r="G69" s="187" t="n"/>
      <c r="H69" s="188" t="n"/>
      <c r="I69" s="187" t="n"/>
      <c r="J69" s="187" t="n"/>
      <c r="K69" s="187" t="n"/>
      <c r="L69" s="187" t="n"/>
    </row>
    <row r="70" ht="22" customHeight="1">
      <c r="A70" s="184" t="n"/>
      <c r="B70" s="184" t="n"/>
      <c r="C70" s="184" t="n"/>
      <c r="D70" s="184" t="n"/>
      <c r="E70" s="184" t="n"/>
      <c r="F70" s="184" t="n"/>
      <c r="G70" s="184" t="n"/>
      <c r="H70" s="185" t="n"/>
      <c r="I70" s="184" t="n"/>
      <c r="J70" s="184" t="n"/>
      <c r="K70" s="184" t="n"/>
      <c r="L70" s="184" t="n"/>
    </row>
    <row r="71" ht="22" customHeight="1">
      <c r="A71" s="187" t="n"/>
      <c r="B71" s="187" t="n"/>
      <c r="C71" s="187" t="n"/>
      <c r="D71" s="187" t="n"/>
      <c r="E71" s="187" t="n"/>
      <c r="F71" s="187" t="n"/>
      <c r="G71" s="187" t="n"/>
      <c r="H71" s="188" t="n"/>
      <c r="I71" s="187" t="n"/>
      <c r="J71" s="187" t="n"/>
      <c r="K71" s="187" t="n"/>
      <c r="L71" s="187" t="n"/>
    </row>
    <row r="72" ht="22" customHeight="1">
      <c r="A72" s="184" t="n"/>
      <c r="B72" s="184" t="n"/>
      <c r="C72" s="184" t="n"/>
      <c r="D72" s="184" t="n"/>
      <c r="E72" s="184" t="n"/>
      <c r="F72" s="184" t="n"/>
      <c r="G72" s="184" t="n"/>
      <c r="H72" s="185" t="n"/>
      <c r="I72" s="184" t="n"/>
      <c r="J72" s="184" t="n"/>
      <c r="K72" s="184" t="n"/>
      <c r="L72" s="184" t="n"/>
    </row>
    <row r="73" ht="22" customHeight="1">
      <c r="A73" s="187" t="n"/>
      <c r="B73" s="187" t="n"/>
      <c r="C73" s="187" t="n"/>
      <c r="D73" s="187" t="n"/>
      <c r="E73" s="187" t="n"/>
      <c r="F73" s="187" t="n"/>
      <c r="G73" s="187" t="n"/>
      <c r="H73" s="188" t="n"/>
      <c r="I73" s="187" t="n"/>
      <c r="J73" s="187" t="n"/>
      <c r="K73" s="187" t="n"/>
      <c r="L73" s="187" t="n"/>
    </row>
    <row r="74" ht="22" customHeight="1">
      <c r="A74" s="184" t="n"/>
      <c r="B74" s="184" t="n"/>
      <c r="C74" s="184" t="n"/>
      <c r="D74" s="184" t="n"/>
      <c r="E74" s="184" t="n"/>
      <c r="F74" s="184" t="n"/>
      <c r="G74" s="184" t="n"/>
      <c r="H74" s="185" t="n"/>
      <c r="I74" s="184" t="n"/>
      <c r="J74" s="184" t="n"/>
      <c r="K74" s="184" t="n"/>
      <c r="L74" s="184" t="n"/>
    </row>
    <row r="75" ht="22" customHeight="1">
      <c r="A75" s="187" t="n"/>
      <c r="B75" s="187" t="n"/>
      <c r="C75" s="187" t="n"/>
      <c r="D75" s="187" t="n"/>
      <c r="E75" s="187" t="n"/>
      <c r="F75" s="187" t="n"/>
      <c r="G75" s="187" t="n"/>
      <c r="H75" s="188" t="n"/>
      <c r="I75" s="187" t="n"/>
      <c r="J75" s="187" t="n"/>
      <c r="K75" s="187" t="n"/>
      <c r="L75" s="187" t="n"/>
    </row>
    <row r="76" ht="22" customHeight="1">
      <c r="A76" s="184" t="n"/>
      <c r="B76" s="184" t="n"/>
      <c r="C76" s="184" t="n"/>
      <c r="D76" s="184" t="n"/>
      <c r="E76" s="184" t="n"/>
      <c r="F76" s="184" t="n"/>
      <c r="G76" s="184" t="n"/>
      <c r="H76" s="185" t="n"/>
      <c r="I76" s="184" t="n"/>
      <c r="J76" s="184" t="n"/>
      <c r="K76" s="184" t="n"/>
      <c r="L76" s="184" t="n"/>
    </row>
    <row r="77" ht="22" customHeight="1">
      <c r="A77" s="187" t="n"/>
      <c r="B77" s="187" t="n"/>
      <c r="C77" s="187" t="n"/>
      <c r="D77" s="187" t="n"/>
      <c r="E77" s="187" t="n"/>
      <c r="F77" s="187" t="n"/>
      <c r="G77" s="187" t="n"/>
      <c r="H77" s="188" t="n"/>
      <c r="I77" s="187" t="n"/>
      <c r="J77" s="187" t="n"/>
      <c r="K77" s="187" t="n"/>
      <c r="L77" s="187" t="n"/>
    </row>
    <row r="78" ht="22" customHeight="1">
      <c r="A78" s="184" t="n"/>
      <c r="B78" s="184" t="n"/>
      <c r="C78" s="184" t="n"/>
      <c r="D78" s="184" t="n"/>
      <c r="E78" s="184" t="n"/>
      <c r="F78" s="184" t="n"/>
      <c r="G78" s="184" t="n"/>
      <c r="H78" s="185" t="n"/>
      <c r="I78" s="184" t="n"/>
      <c r="J78" s="184" t="n"/>
      <c r="K78" s="184" t="n"/>
      <c r="L78" s="184" t="n"/>
    </row>
    <row r="79" ht="22" customHeight="1">
      <c r="A79" s="187" t="n"/>
      <c r="B79" s="187" t="n"/>
      <c r="C79" s="187" t="n"/>
      <c r="D79" s="187" t="n"/>
      <c r="E79" s="187" t="n"/>
      <c r="F79" s="187" t="n"/>
      <c r="G79" s="187" t="n"/>
      <c r="H79" s="188" t="n"/>
      <c r="I79" s="187" t="n"/>
      <c r="J79" s="187" t="n"/>
      <c r="K79" s="187" t="n"/>
      <c r="L79" s="187" t="n"/>
    </row>
    <row r="80" ht="22" customHeight="1">
      <c r="A80" s="184" t="n"/>
      <c r="B80" s="184" t="n"/>
      <c r="C80" s="184" t="n"/>
      <c r="D80" s="184" t="n"/>
      <c r="E80" s="184" t="n"/>
      <c r="F80" s="184" t="n"/>
      <c r="G80" s="184" t="n"/>
      <c r="H80" s="185" t="n"/>
      <c r="I80" s="184" t="n"/>
      <c r="J80" s="184" t="n"/>
      <c r="K80" s="184" t="n"/>
      <c r="L80" s="184" t="n"/>
    </row>
    <row r="81" ht="22" customHeight="1">
      <c r="A81" s="187" t="n"/>
      <c r="B81" s="187" t="n"/>
      <c r="C81" s="187" t="n"/>
      <c r="D81" s="187" t="n"/>
      <c r="E81" s="187" t="n"/>
      <c r="F81" s="187" t="n"/>
      <c r="G81" s="187" t="n"/>
      <c r="H81" s="188" t="n"/>
      <c r="I81" s="187" t="n"/>
      <c r="J81" s="187" t="n"/>
      <c r="K81" s="187" t="n"/>
      <c r="L81" s="187" t="n"/>
    </row>
    <row r="82" ht="22" customHeight="1">
      <c r="A82" s="184" t="n"/>
      <c r="B82" s="184" t="n"/>
      <c r="C82" s="184" t="n"/>
      <c r="D82" s="184" t="n"/>
      <c r="E82" s="184" t="n"/>
      <c r="F82" s="184" t="n"/>
      <c r="G82" s="184" t="n"/>
      <c r="H82" s="185" t="n"/>
      <c r="I82" s="184" t="n"/>
      <c r="J82" s="184" t="n"/>
      <c r="K82" s="184" t="n"/>
      <c r="L82" s="184" t="n"/>
    </row>
    <row r="83" ht="22" customHeight="1">
      <c r="A83" s="187" t="n"/>
      <c r="B83" s="187" t="n"/>
      <c r="C83" s="187" t="n"/>
      <c r="D83" s="187" t="n"/>
      <c r="E83" s="187" t="n"/>
      <c r="F83" s="187" t="n"/>
      <c r="G83" s="187" t="n"/>
      <c r="H83" s="188" t="n"/>
      <c r="I83" s="187" t="n"/>
      <c r="J83" s="187" t="n"/>
      <c r="K83" s="187" t="n"/>
      <c r="L83" s="187" t="n"/>
    </row>
    <row r="84" ht="22" customHeight="1">
      <c r="A84" s="184" t="n"/>
      <c r="B84" s="184" t="n"/>
      <c r="C84" s="184" t="n"/>
      <c r="D84" s="184" t="n"/>
      <c r="E84" s="184" t="n"/>
      <c r="F84" s="184" t="n"/>
      <c r="G84" s="184" t="n"/>
      <c r="H84" s="185" t="n"/>
      <c r="I84" s="184" t="n"/>
      <c r="J84" s="184" t="n"/>
      <c r="K84" s="184" t="n"/>
      <c r="L84" s="184" t="n"/>
    </row>
    <row r="85" ht="22" customHeight="1">
      <c r="A85" s="187" t="n"/>
      <c r="B85" s="187" t="n"/>
      <c r="C85" s="187" t="n"/>
      <c r="D85" s="187" t="n"/>
      <c r="E85" s="187" t="n"/>
      <c r="F85" s="187" t="n"/>
      <c r="G85" s="187" t="n"/>
      <c r="H85" s="188" t="n"/>
      <c r="I85" s="187" t="n"/>
      <c r="J85" s="187" t="n"/>
      <c r="K85" s="187" t="n"/>
      <c r="L85" s="187" t="n"/>
    </row>
    <row r="86" ht="22" customHeight="1">
      <c r="A86" s="184" t="n"/>
      <c r="B86" s="184" t="n"/>
      <c r="C86" s="184" t="n"/>
      <c r="D86" s="184" t="n"/>
      <c r="E86" s="184" t="n"/>
      <c r="F86" s="184" t="n"/>
      <c r="G86" s="184" t="n"/>
      <c r="H86" s="185" t="n"/>
      <c r="I86" s="184" t="n"/>
      <c r="J86" s="184" t="n"/>
      <c r="K86" s="184" t="n"/>
      <c r="L86" s="184" t="n"/>
    </row>
    <row r="87" ht="22" customHeight="1">
      <c r="A87" s="187" t="n"/>
      <c r="B87" s="187" t="n"/>
      <c r="C87" s="187" t="n"/>
      <c r="D87" s="187" t="n"/>
      <c r="E87" s="187" t="n"/>
      <c r="F87" s="187" t="n"/>
      <c r="G87" s="187" t="n"/>
      <c r="H87" s="188" t="n"/>
      <c r="I87" s="187" t="n"/>
      <c r="J87" s="187" t="n"/>
      <c r="K87" s="187" t="n"/>
      <c r="L87" s="187" t="n"/>
    </row>
    <row r="88" ht="22" customHeight="1">
      <c r="A88" s="184" t="n"/>
      <c r="B88" s="184" t="n"/>
      <c r="C88" s="184" t="n"/>
      <c r="D88" s="184" t="n"/>
      <c r="E88" s="184" t="n"/>
      <c r="F88" s="184" t="n"/>
      <c r="G88" s="184" t="n"/>
      <c r="H88" s="185" t="n"/>
      <c r="I88" s="184" t="n"/>
      <c r="J88" s="184" t="n"/>
      <c r="K88" s="184" t="n"/>
      <c r="L88" s="184" t="n"/>
    </row>
    <row r="89" ht="22" customHeight="1">
      <c r="A89" s="187" t="n"/>
      <c r="B89" s="187" t="n"/>
      <c r="C89" s="187" t="n"/>
      <c r="D89" s="187" t="n"/>
      <c r="E89" s="187" t="n"/>
      <c r="F89" s="187" t="n"/>
      <c r="G89" s="187" t="n"/>
      <c r="H89" s="188" t="n"/>
      <c r="I89" s="187" t="n"/>
      <c r="J89" s="187" t="n"/>
      <c r="K89" s="187" t="n"/>
      <c r="L89" s="187" t="n"/>
    </row>
    <row r="90" ht="22" customHeight="1">
      <c r="A90" s="184" t="n"/>
      <c r="B90" s="184" t="n"/>
      <c r="C90" s="184" t="n"/>
      <c r="D90" s="184" t="n"/>
      <c r="E90" s="184" t="n"/>
      <c r="F90" s="184" t="n"/>
      <c r="G90" s="184" t="n"/>
      <c r="H90" s="185" t="n"/>
      <c r="I90" s="184" t="n"/>
      <c r="J90" s="184" t="n"/>
      <c r="K90" s="184" t="n"/>
      <c r="L90" s="184" t="n"/>
    </row>
    <row r="91" ht="22" customHeight="1">
      <c r="A91" s="187" t="n"/>
      <c r="B91" s="187" t="n"/>
      <c r="C91" s="187" t="n"/>
      <c r="D91" s="187" t="n"/>
      <c r="E91" s="187" t="n"/>
      <c r="F91" s="187" t="n"/>
      <c r="G91" s="187" t="n"/>
      <c r="H91" s="188" t="n"/>
      <c r="I91" s="187" t="n"/>
      <c r="J91" s="187" t="n"/>
      <c r="K91" s="187" t="n"/>
      <c r="L91" s="187" t="n"/>
    </row>
    <row r="92" ht="22" customHeight="1">
      <c r="A92" s="184" t="n"/>
      <c r="B92" s="184" t="n"/>
      <c r="C92" s="184" t="n"/>
      <c r="D92" s="184" t="n"/>
      <c r="E92" s="184" t="n"/>
      <c r="F92" s="184" t="n"/>
      <c r="G92" s="184" t="n"/>
      <c r="H92" s="185" t="n"/>
      <c r="I92" s="184" t="n"/>
      <c r="J92" s="184" t="n"/>
      <c r="K92" s="184" t="n"/>
      <c r="L92" s="184" t="n"/>
    </row>
    <row r="93" ht="22" customHeight="1">
      <c r="A93" s="187" t="n"/>
      <c r="B93" s="187" t="n"/>
      <c r="C93" s="187" t="n"/>
      <c r="D93" s="187" t="n"/>
      <c r="E93" s="187" t="n"/>
      <c r="F93" s="187" t="n"/>
      <c r="G93" s="187" t="n"/>
      <c r="H93" s="188" t="n"/>
      <c r="I93" s="187" t="n"/>
      <c r="J93" s="187" t="n"/>
      <c r="K93" s="187" t="n"/>
      <c r="L93" s="187" t="n"/>
    </row>
    <row r="94" ht="22" customHeight="1">
      <c r="A94" s="184" t="n"/>
      <c r="B94" s="184" t="n"/>
      <c r="C94" s="184" t="n"/>
      <c r="D94" s="184" t="n"/>
      <c r="E94" s="184" t="n"/>
      <c r="F94" s="184" t="n"/>
      <c r="G94" s="184" t="n"/>
      <c r="H94" s="185" t="n"/>
      <c r="I94" s="184" t="n"/>
      <c r="J94" s="184" t="n"/>
      <c r="K94" s="184" t="n"/>
      <c r="L94" s="184" t="n"/>
    </row>
    <row r="95" ht="22" customHeight="1">
      <c r="A95" s="187" t="n"/>
      <c r="B95" s="187" t="n"/>
      <c r="C95" s="187" t="n"/>
      <c r="D95" s="187" t="n"/>
      <c r="E95" s="187" t="n"/>
      <c r="F95" s="187" t="n"/>
      <c r="G95" s="187" t="n"/>
      <c r="H95" s="188" t="n"/>
      <c r="I95" s="187" t="n"/>
      <c r="J95" s="187" t="n"/>
      <c r="K95" s="187" t="n"/>
      <c r="L95" s="187" t="n"/>
    </row>
    <row r="96" ht="22" customHeight="1">
      <c r="A96" s="184" t="n"/>
      <c r="B96" s="184" t="n"/>
      <c r="C96" s="184" t="n"/>
      <c r="D96" s="184" t="n"/>
      <c r="E96" s="184" t="n"/>
      <c r="F96" s="184" t="n"/>
      <c r="G96" s="184" t="n"/>
      <c r="H96" s="185" t="n"/>
      <c r="I96" s="184" t="n"/>
      <c r="J96" s="184" t="n"/>
      <c r="K96" s="184" t="n"/>
      <c r="L96" s="184" t="n"/>
    </row>
    <row r="97" ht="22" customHeight="1">
      <c r="A97" s="187" t="n"/>
      <c r="B97" s="187" t="n"/>
      <c r="C97" s="187" t="n"/>
      <c r="D97" s="187" t="n"/>
      <c r="E97" s="187" t="n"/>
      <c r="F97" s="187" t="n"/>
      <c r="G97" s="187" t="n"/>
      <c r="H97" s="188" t="n"/>
      <c r="I97" s="187" t="n"/>
      <c r="J97" s="187" t="n"/>
      <c r="K97" s="187" t="n"/>
      <c r="L97" s="187" t="n"/>
    </row>
    <row r="98" ht="22" customHeight="1">
      <c r="A98" s="184" t="n"/>
      <c r="B98" s="184" t="n"/>
      <c r="C98" s="184" t="n"/>
      <c r="D98" s="184" t="n"/>
      <c r="E98" s="184" t="n"/>
      <c r="F98" s="184" t="n"/>
      <c r="G98" s="184" t="n"/>
      <c r="H98" s="185" t="n"/>
      <c r="I98" s="184" t="n"/>
      <c r="J98" s="184" t="n"/>
      <c r="K98" s="184" t="n"/>
      <c r="L98" s="184" t="n"/>
    </row>
    <row r="99" ht="22" customHeight="1">
      <c r="A99" s="187" t="n"/>
      <c r="B99" s="187" t="n"/>
      <c r="C99" s="187" t="n"/>
      <c r="D99" s="187" t="n"/>
      <c r="E99" s="187" t="n"/>
      <c r="F99" s="187" t="n"/>
      <c r="G99" s="187" t="n"/>
      <c r="H99" s="188" t="n"/>
      <c r="I99" s="187" t="n"/>
      <c r="J99" s="187" t="n"/>
      <c r="K99" s="187" t="n"/>
      <c r="L99" s="187" t="n"/>
    </row>
    <row r="100" ht="22" customHeight="1">
      <c r="A100" s="184" t="n"/>
      <c r="B100" s="184" t="n"/>
      <c r="C100" s="184" t="n"/>
      <c r="D100" s="184" t="n"/>
      <c r="E100" s="184" t="n"/>
      <c r="F100" s="184" t="n"/>
      <c r="G100" s="184" t="n"/>
      <c r="H100" s="185" t="n"/>
      <c r="I100" s="184" t="n"/>
      <c r="J100" s="184" t="n"/>
      <c r="K100" s="184" t="n"/>
      <c r="L100" s="184" t="n"/>
    </row>
    <row r="101" ht="22" customHeight="1">
      <c r="A101" s="187" t="n"/>
      <c r="B101" s="187" t="n"/>
      <c r="C101" s="187" t="n"/>
      <c r="D101" s="187" t="n"/>
      <c r="E101" s="187" t="n"/>
      <c r="F101" s="187" t="n"/>
      <c r="G101" s="187" t="n"/>
      <c r="H101" s="188" t="n"/>
      <c r="I101" s="187" t="n"/>
      <c r="J101" s="187" t="n"/>
      <c r="K101" s="187" t="n"/>
      <c r="L101" s="187" t="n"/>
    </row>
    <row r="102" ht="22" customHeight="1">
      <c r="A102" s="184" t="n"/>
      <c r="B102" s="184" t="n"/>
      <c r="C102" s="184" t="n"/>
      <c r="D102" s="184" t="n"/>
      <c r="E102" s="184" t="n"/>
      <c r="F102" s="184" t="n"/>
      <c r="G102" s="184" t="n"/>
      <c r="H102" s="185" t="n"/>
      <c r="I102" s="184" t="n"/>
      <c r="J102" s="184" t="n"/>
      <c r="K102" s="184" t="n"/>
      <c r="L102" s="184" t="n"/>
    </row>
    <row r="103" ht="22" customHeight="1">
      <c r="A103" s="187" t="n"/>
      <c r="B103" s="187" t="n"/>
      <c r="C103" s="187" t="n"/>
      <c r="D103" s="187" t="n"/>
      <c r="E103" s="187" t="n"/>
      <c r="F103" s="187" t="n"/>
      <c r="G103" s="187" t="n"/>
      <c r="H103" s="188" t="n"/>
      <c r="I103" s="187" t="n"/>
      <c r="J103" s="187" t="n"/>
      <c r="K103" s="187" t="n"/>
      <c r="L103" s="187" t="n"/>
    </row>
    <row r="104" ht="22" customHeight="1">
      <c r="A104" s="184" t="n"/>
      <c r="B104" s="184" t="n"/>
      <c r="C104" s="184" t="n"/>
      <c r="D104" s="184" t="n"/>
      <c r="E104" s="184" t="n"/>
      <c r="F104" s="184" t="n"/>
      <c r="G104" s="184" t="n"/>
      <c r="H104" s="185" t="n"/>
      <c r="I104" s="184" t="n"/>
      <c r="J104" s="184" t="n"/>
      <c r="K104" s="184" t="n"/>
      <c r="L104" s="184" t="n"/>
    </row>
    <row r="105" ht="22" customHeight="1">
      <c r="A105" s="187" t="n"/>
      <c r="B105" s="187" t="n"/>
      <c r="C105" s="187" t="n"/>
      <c r="D105" s="187" t="n"/>
      <c r="E105" s="187" t="n"/>
      <c r="F105" s="187" t="n"/>
      <c r="G105" s="187" t="n"/>
      <c r="H105" s="188" t="n"/>
      <c r="I105" s="187" t="n"/>
      <c r="J105" s="187" t="n"/>
      <c r="K105" s="187" t="n"/>
      <c r="L105" s="187" t="n"/>
    </row>
    <row r="106" ht="22" customHeight="1">
      <c r="A106" s="184" t="n"/>
      <c r="B106" s="184" t="n"/>
      <c r="C106" s="184" t="n"/>
      <c r="D106" s="184" t="n"/>
      <c r="E106" s="184" t="n"/>
      <c r="F106" s="184" t="n"/>
      <c r="G106" s="184" t="n"/>
      <c r="H106" s="185" t="n"/>
      <c r="I106" s="184" t="n"/>
      <c r="J106" s="184" t="n"/>
      <c r="K106" s="184" t="n"/>
      <c r="L106" s="184" t="n"/>
    </row>
    <row r="107">
      <c r="H107" s="99" t="n"/>
    </row>
    <row r="108">
      <c r="H108" s="99" t="n"/>
    </row>
    <row r="109">
      <c r="H109" s="99" t="n"/>
    </row>
    <row r="110">
      <c r="H110" s="99" t="n"/>
    </row>
    <row r="111">
      <c r="H111" s="99" t="n"/>
    </row>
    <row r="112">
      <c r="H112" s="99" t="n"/>
    </row>
    <row r="113">
      <c r="H113" s="99" t="n"/>
    </row>
    <row r="114">
      <c r="H114" s="99" t="n"/>
    </row>
    <row r="115">
      <c r="H115" s="99" t="n"/>
    </row>
    <row r="116">
      <c r="H116" s="99" t="n"/>
    </row>
    <row r="117">
      <c r="H117" s="99" t="n"/>
    </row>
    <row r="118">
      <c r="H118" s="99" t="n"/>
    </row>
    <row r="119">
      <c r="H119" s="99" t="n"/>
    </row>
    <row r="120">
      <c r="H120" s="99" t="n"/>
    </row>
    <row r="121">
      <c r="H121" s="99" t="n"/>
    </row>
    <row r="122">
      <c r="H122" s="99" t="n"/>
    </row>
    <row r="123">
      <c r="H123" s="99" t="n"/>
    </row>
    <row r="124">
      <c r="H124" s="99" t="n"/>
    </row>
    <row r="125">
      <c r="H125" s="99" t="n"/>
    </row>
    <row r="126">
      <c r="H126" s="99" t="n"/>
    </row>
    <row r="127">
      <c r="H127" s="99" t="n"/>
    </row>
    <row r="128">
      <c r="H128" s="99" t="n"/>
    </row>
    <row r="129">
      <c r="H129" s="99" t="n"/>
    </row>
    <row r="130">
      <c r="H130" s="99" t="n"/>
    </row>
    <row r="131">
      <c r="H131" s="99" t="n"/>
    </row>
    <row r="132">
      <c r="H132" s="99" t="n"/>
    </row>
    <row r="133">
      <c r="H133" s="99" t="n"/>
    </row>
    <row r="134">
      <c r="H134" s="99" t="n"/>
    </row>
    <row r="135">
      <c r="H135" s="99" t="n"/>
    </row>
    <row r="136">
      <c r="H136" s="99" t="n"/>
    </row>
    <row r="137">
      <c r="H137" s="99" t="n"/>
    </row>
    <row r="138">
      <c r="H138" s="99" t="n"/>
    </row>
    <row r="139">
      <c r="H139" s="99" t="n"/>
    </row>
    <row r="140">
      <c r="H140" s="99" t="n"/>
    </row>
    <row r="141">
      <c r="H141" s="99" t="n"/>
    </row>
    <row r="142">
      <c r="H142" s="99" t="n"/>
    </row>
    <row r="143">
      <c r="H143" s="99" t="n"/>
    </row>
    <row r="144">
      <c r="H144" s="99" t="n"/>
    </row>
    <row r="145">
      <c r="H145" s="99" t="n"/>
    </row>
    <row r="146">
      <c r="H146" s="99" t="n"/>
    </row>
    <row r="147">
      <c r="H147" s="99" t="n"/>
    </row>
    <row r="148">
      <c r="H148" s="99" t="n"/>
    </row>
    <row r="149">
      <c r="H149" s="99" t="n"/>
    </row>
    <row r="150">
      <c r="H150" s="99" t="n"/>
    </row>
    <row r="151">
      <c r="H151" s="99" t="n"/>
    </row>
    <row r="152">
      <c r="H152" s="99" t="n"/>
    </row>
    <row r="153">
      <c r="H153" s="99" t="n"/>
    </row>
    <row r="154">
      <c r="H154" s="99" t="n"/>
    </row>
    <row r="155">
      <c r="H155" s="99" t="n"/>
    </row>
    <row r="156">
      <c r="H156" s="99" t="n"/>
    </row>
    <row r="157">
      <c r="H157" s="99" t="n"/>
    </row>
    <row r="158">
      <c r="H158" s="99" t="n"/>
    </row>
    <row r="159">
      <c r="H159" s="99" t="n"/>
    </row>
    <row r="160">
      <c r="H160" s="99" t="n"/>
    </row>
    <row r="161">
      <c r="H161" s="99" t="n"/>
    </row>
    <row r="162">
      <c r="H162" s="99" t="n"/>
    </row>
    <row r="163">
      <c r="H163" s="99" t="n"/>
    </row>
    <row r="164">
      <c r="H164" s="99" t="n"/>
    </row>
    <row r="165">
      <c r="H165" s="99" t="n"/>
    </row>
    <row r="166">
      <c r="H166" s="99" t="n"/>
    </row>
    <row r="167">
      <c r="H167" s="99" t="n"/>
    </row>
    <row r="168">
      <c r="H168" s="99" t="n"/>
    </row>
    <row r="169">
      <c r="H169" s="99" t="n"/>
    </row>
    <row r="170">
      <c r="H170" s="99" t="n"/>
    </row>
    <row r="171">
      <c r="H171" s="99" t="n"/>
    </row>
    <row r="172">
      <c r="H172" s="99" t="n"/>
    </row>
    <row r="173">
      <c r="H173" s="99" t="n"/>
    </row>
    <row r="174">
      <c r="H174" s="99" t="n"/>
    </row>
    <row r="175">
      <c r="H175" s="99" t="n"/>
    </row>
    <row r="176">
      <c r="H176" s="99" t="n"/>
    </row>
    <row r="177">
      <c r="H177" s="99" t="n"/>
    </row>
    <row r="178">
      <c r="H178" s="99" t="n"/>
    </row>
    <row r="179">
      <c r="H179" s="99" t="n"/>
    </row>
    <row r="180">
      <c r="H180" s="99" t="n"/>
    </row>
    <row r="181">
      <c r="H181" s="99" t="n"/>
    </row>
    <row r="182">
      <c r="H182" s="99" t="n"/>
    </row>
    <row r="183">
      <c r="H183" s="99" t="n"/>
    </row>
    <row r="184">
      <c r="H184" s="99" t="n"/>
    </row>
    <row r="185">
      <c r="H185" s="99" t="n"/>
    </row>
    <row r="186">
      <c r="H186" s="99" t="n"/>
    </row>
    <row r="187">
      <c r="H187" s="99" t="n"/>
    </row>
    <row r="188">
      <c r="H188" s="99" t="n"/>
    </row>
    <row r="189">
      <c r="H189" s="99" t="n"/>
    </row>
    <row r="190">
      <c r="H190" s="99" t="n"/>
    </row>
    <row r="191">
      <c r="H191" s="99" t="n"/>
    </row>
    <row r="192">
      <c r="H192" s="99" t="n"/>
    </row>
    <row r="193">
      <c r="H193" s="99" t="n"/>
    </row>
    <row r="194">
      <c r="H194" s="99" t="n"/>
    </row>
    <row r="195">
      <c r="H195" s="99" t="n"/>
    </row>
    <row r="196">
      <c r="H196" s="99" t="n"/>
    </row>
    <row r="197">
      <c r="H197" s="99" t="n"/>
    </row>
    <row r="198">
      <c r="H198" s="99" t="n"/>
    </row>
    <row r="199">
      <c r="H199" s="99" t="n"/>
    </row>
    <row r="200">
      <c r="H200" s="99" t="n"/>
    </row>
    <row r="201">
      <c r="H201" s="99" t="n"/>
    </row>
    <row r="202">
      <c r="H202" s="99" t="n"/>
    </row>
    <row r="203">
      <c r="H203" s="99" t="n"/>
    </row>
    <row r="204">
      <c r="H204" s="99" t="n"/>
    </row>
    <row r="205">
      <c r="H205" s="99" t="n"/>
    </row>
    <row r="206">
      <c r="H206" s="99" t="n"/>
    </row>
  </sheetData>
  <mergeCells count="5">
    <mergeCell ref="A2:L2"/>
    <mergeCell ref="A1:L1"/>
    <mergeCell ref="A5:L5"/>
    <mergeCell ref="A3:L3"/>
    <mergeCell ref="A4:L4"/>
  </mergeCells>
  <conditionalFormatting sqref="G7:G5000">
    <cfRule type="cellIs" priority="1" operator="equal" dxfId="1">
      <formula>"Yes"</formula>
    </cfRule>
    <cfRule type="cellIs" priority="2" operator="equal" dxfId="2">
      <formula>"No"</formula>
    </cfRule>
  </conditionalFormatting>
  <conditionalFormatting sqref="I7:I5000">
    <cfRule type="cellIs" priority="3" operator="equal" dxfId="5">
      <formula>"No"</formula>
    </cfRule>
  </conditionalFormatting>
  <dataValidations count="3">
    <dataValidation sqref="F7:F5000" showDropDown="0" showInputMessage="0" showErrorMessage="0" allowBlank="1" type="list">
      <formula1>"New Lead,Contacted,SOA Done,Appt Set,Submitted,Converted,Not Interested"</formula1>
    </dataValidation>
    <dataValidation sqref="G7:G5000" showDropDown="0" showInputMessage="0" showErrorMessage="0" allowBlank="1" type="list">
      <formula1>"Yes,No,In Progress"</formula1>
    </dataValidation>
    <dataValidation sqref="I7:I5000" showDropDown="0" showInputMessage="0" showErrorMessage="0" allowBlank="1" type="list">
      <formula1>"Yes,No"</formula1>
    </dataValidation>
  </dataValidations>
  <pageMargins left="0.75" right="0.75" top="1" bottom="1" header="0.5" footer="0.5"/>
</worksheet>
</file>

<file path=xl/worksheets/sheet16.xml><?xml version="1.0" encoding="utf-8"?>
<worksheet xmlns="http://schemas.openxmlformats.org/spreadsheetml/2006/main">
  <sheetPr>
    <tabColor rgb="00C0392B"/>
    <outlinePr summaryBelow="1" summaryRight="1"/>
    <pageSetUpPr/>
  </sheetPr>
  <dimension ref="A1:I212"/>
  <sheetViews>
    <sheetView showGridLines="0" workbookViewId="0">
      <pane ySplit="12" topLeftCell="A13" activePane="bottomLeft" state="frozen"/>
      <selection pane="bottomLeft" activeCell="A1" sqref="A1"/>
    </sheetView>
  </sheetViews>
  <sheetFormatPr baseColWidth="8" defaultRowHeight="15"/>
  <cols>
    <col width="18" customWidth="1" min="1" max="1"/>
    <col width="28" customWidth="1" min="2" max="2"/>
    <col width="42" customWidth="1" min="3" max="3"/>
    <col width="13" customWidth="1" min="4" max="4"/>
    <col width="12" customWidth="1" min="5" max="5"/>
    <col width="22" customWidth="1" min="6" max="6"/>
    <col width="40" customWidth="1" min="7" max="7"/>
    <col width="16" customWidth="1" min="8" max="8"/>
    <col width="14" customWidth="1" min="9" max="9"/>
  </cols>
  <sheetData>
    <row r="1" ht="6" customHeight="1">
      <c r="A1" s="1" t="n"/>
    </row>
    <row r="2" ht="38" customHeight="1">
      <c r="A2" s="209" t="inlineStr">
        <is>
          <t>COMPLIANCE UPDATES LOG</t>
        </is>
      </c>
    </row>
    <row r="3" ht="20" customHeight="1">
      <c r="A3" s="210" t="inlineStr">
        <is>
          <t>CMS · Medicare · Medicaid · SSA · IRS  —  Know when rules change before they cost you</t>
        </is>
      </c>
    </row>
    <row r="4" ht="16" customHeight="1">
      <c r="A4" s="211" t="inlineStr">
        <is>
          <t>TemplateTitanHQ  ·  Update the 'Last Verified' column whenever you confirm a rule is still current</t>
        </is>
      </c>
    </row>
    <row r="5" ht="8" customHeight="1">
      <c r="A5" s="1" t="n"/>
    </row>
    <row r="6" ht="20" customHeight="1">
      <c r="A6" s="143" t="inlineStr">
        <is>
          <t>⚡  HOW TO USE THIS LOG:  When you see a CMS update, Medicare.gov change, or new rule — add a row. Update "Last Verified" any time you confirm a rule is still current. Anything older than 12 months turns amber automatically. Anything unverified for 18+ months turns red.</t>
        </is>
      </c>
    </row>
    <row r="7" ht="10" customHeight="1"/>
    <row r="8" ht="16" customHeight="1">
      <c r="A8" s="212" t="inlineStr">
        <is>
          <t>TOTAL RULES TRACKED</t>
        </is>
      </c>
      <c r="B8" s="213" t="inlineStr">
        <is>
          <t>CURRENT</t>
        </is>
      </c>
      <c r="C8" s="214" t="inlineStr">
        <is>
          <t>NEEDS REVIEW</t>
        </is>
      </c>
      <c r="D8" s="215" t="inlineStr">
        <is>
          <t>OUTDATED</t>
        </is>
      </c>
      <c r="E8" s="215" t="inlineStr">
        <is>
          <t>HIGH RISK</t>
        </is>
      </c>
    </row>
    <row r="9" ht="32" customHeight="1">
      <c r="A9" s="216">
        <f>COUNTA(A13:A500)</f>
        <v/>
      </c>
      <c r="B9" s="217">
        <f>COUNTIF(H13:H500,"✅ Current")</f>
        <v/>
      </c>
      <c r="C9" s="218">
        <f>COUNTIF(H13:H500,"⚠️ Needs Review")</f>
        <v/>
      </c>
      <c r="D9" s="219">
        <f>COUNTIF(H13:H500,"🚨 Outdated")</f>
        <v/>
      </c>
      <c r="E9" s="219">
        <f>COUNTIF(E13:E500,"🔴 High")</f>
        <v/>
      </c>
    </row>
    <row r="10" ht="8" customHeight="1">
      <c r="A10" s="1" t="n"/>
      <c r="B10" s="19" t="n"/>
      <c r="C10" s="22" t="n"/>
      <c r="D10" s="23" t="n"/>
      <c r="E10" s="23" t="n"/>
    </row>
    <row r="12" ht="26" customHeight="1">
      <c r="A12" s="220" t="inlineStr">
        <is>
          <t>Category</t>
        </is>
      </c>
      <c r="B12" s="220" t="inlineStr">
        <is>
          <t>Rule / Requirement</t>
        </is>
      </c>
      <c r="C12" s="220" t="inlineStr">
        <is>
          <t>Summary</t>
        </is>
      </c>
      <c r="D12" s="220" t="inlineStr">
        <is>
          <t>Effective Date</t>
        </is>
      </c>
      <c r="E12" s="220" t="inlineStr">
        <is>
          <t>Risk Level</t>
        </is>
      </c>
      <c r="F12" s="220" t="inlineStr">
        <is>
          <t>Source</t>
        </is>
      </c>
      <c r="G12" s="220" t="inlineStr">
        <is>
          <t>Source URL</t>
        </is>
      </c>
      <c r="H12" s="220" t="inlineStr">
        <is>
          <t>Status</t>
        </is>
      </c>
      <c r="I12" s="220" t="inlineStr">
        <is>
          <t>Last Verified</t>
        </is>
      </c>
    </row>
    <row r="13" ht="38" customHeight="1">
      <c r="A13" s="221" t="inlineStr">
        <is>
          <t>AEP/OEP Dates</t>
        </is>
      </c>
      <c r="B13" s="222" t="inlineStr">
        <is>
          <t>Annual Enrollment Period (AEP)</t>
        </is>
      </c>
      <c r="C13" s="223" t="inlineStr">
        <is>
          <t>October 15 – December 7 every year. Changes take effect January 1. Agents must be AHIP certified before Oct 1 to sell during AEP.</t>
        </is>
      </c>
      <c r="D13" s="224" t="inlineStr">
        <is>
          <t>10/15/2025</t>
        </is>
      </c>
      <c r="E13" s="225" t="inlineStr">
        <is>
          <t>🔴 High</t>
        </is>
      </c>
      <c r="F13" s="226" t="inlineStr">
        <is>
          <t>CMS.gov</t>
        </is>
      </c>
      <c r="G13" s="227" t="inlineStr">
        <is>
          <t>https://www.cms.gov/priorities/key-initiatives/medicare-open-enrollment-partner-resources</t>
        </is>
      </c>
      <c r="H13">
        <f>IF(I13="","⚠️ Needs Review",IF(TODAY()-I13&gt;548,"🚨 Outdated",IF(TODAY()-I13&gt;365,"⚠️ Needs Review","✅ Current")))</f>
        <v/>
      </c>
      <c r="I13" s="224" t="inlineStr">
        <is>
          <t>06/04/2026</t>
        </is>
      </c>
    </row>
    <row r="14" ht="38" customHeight="1">
      <c r="A14" s="228" t="inlineStr">
        <is>
          <t>AEP/OEP Dates</t>
        </is>
      </c>
      <c r="B14" s="229" t="inlineStr">
        <is>
          <t>Medicare Advantage Open Enrollment Period (OEP)</t>
        </is>
      </c>
      <c r="C14" s="230" t="inlineStr">
        <is>
          <t>January 1 – March 31. MA enrollees may make one plan change. Cannot use OEP to join MA for the first time.</t>
        </is>
      </c>
      <c r="D14" s="231" t="inlineStr">
        <is>
          <t>01/01/2026</t>
        </is>
      </c>
      <c r="E14" s="232" t="inlineStr">
        <is>
          <t>🟡 Medium</t>
        </is>
      </c>
      <c r="F14" s="233" t="inlineStr">
        <is>
          <t>Medicare.gov</t>
        </is>
      </c>
      <c r="G14" s="234" t="inlineStr">
        <is>
          <t>https://www.medicare.gov/basics/get-started-with-medicare/get-more-coverage/joining-a-plan</t>
        </is>
      </c>
      <c r="H14">
        <f>IF(I14="","⚠️ Needs Review",IF(TODAY()-I14&gt;548,"🚨 Outdated",IF(TODAY()-I14&gt;365,"⚠️ Needs Review","✅ Current")))</f>
        <v/>
      </c>
      <c r="I14" s="231" t="inlineStr">
        <is>
          <t>06/04/2026</t>
        </is>
      </c>
    </row>
    <row r="15" ht="38" customHeight="1">
      <c r="A15" s="221" t="inlineStr">
        <is>
          <t>AEP/OEP Dates</t>
        </is>
      </c>
      <c r="B15" s="222" t="inlineStr">
        <is>
          <t>Initial Enrollment Period (IEP)</t>
        </is>
      </c>
      <c r="C15" s="223" t="inlineStr">
        <is>
          <t>7-month window: 3 months before birthday month + birthday month + 3 months after. Late enrollment = permanent 10% Part B penalty per year.</t>
        </is>
      </c>
      <c r="D15" s="224" t="inlineStr">
        <is>
          <t>Ongoing</t>
        </is>
      </c>
      <c r="E15" s="225" t="inlineStr">
        <is>
          <t>🔴 High</t>
        </is>
      </c>
      <c r="F15" s="226" t="inlineStr">
        <is>
          <t>Medicare.gov</t>
        </is>
      </c>
      <c r="G15" s="227" t="inlineStr">
        <is>
          <t>https://www.medicare.gov/basics/get-started-with-medicare/sign-up/when-does-medicare-coverage-start</t>
        </is>
      </c>
      <c r="H15">
        <f>IF(I15="","⚠️ Needs Review",IF(TODAY()-I15&gt;548,"🚨 Outdated",IF(TODAY()-I15&gt;365,"⚠️ Needs Review","✅ Current")))</f>
        <v/>
      </c>
      <c r="I15" s="224" t="inlineStr">
        <is>
          <t>06/04/2026</t>
        </is>
      </c>
    </row>
    <row r="16" ht="38" customHeight="1">
      <c r="A16" s="228" t="inlineStr">
        <is>
          <t>SOA Requirements</t>
        </is>
      </c>
      <c r="B16" s="229" t="inlineStr">
        <is>
          <t>SOA Must Precede Plan Discussion</t>
        </is>
      </c>
      <c r="C16" s="230" t="inlineStr">
        <is>
          <t>Agents must obtain SOA BEFORE discussing any Medicare plan options. No exceptions. Telephonic SOA must be recorded.</t>
        </is>
      </c>
      <c r="D16" s="231" t="inlineStr">
        <is>
          <t>Ongoing</t>
        </is>
      </c>
      <c r="E16" s="232" t="inlineStr">
        <is>
          <t>🔴 High</t>
        </is>
      </c>
      <c r="F16" s="233" t="inlineStr">
        <is>
          <t>CMS Medicare Marketing Guidelines</t>
        </is>
      </c>
      <c r="G16" s="234" t="inlineStr">
        <is>
          <t>https://www.cms.gov/medicare/health-plans/managed-care-marketing</t>
        </is>
      </c>
      <c r="H16">
        <f>IF(I16="","⚠️ Needs Review",IF(TODAY()-I16&gt;548,"🚨 Outdated",IF(TODAY()-I16&gt;365,"⚠️ Needs Review","✅ Current")))</f>
        <v/>
      </c>
      <c r="I16" s="231" t="inlineStr">
        <is>
          <t>06/04/2026</t>
        </is>
      </c>
    </row>
    <row r="17" ht="38" customHeight="1">
      <c r="A17" s="221" t="inlineStr">
        <is>
          <t>SOA Requirements</t>
        </is>
      </c>
      <c r="B17" s="222" t="inlineStr">
        <is>
          <t>SOA Retention Period</t>
        </is>
      </c>
      <c r="C17" s="223" t="inlineStr">
        <is>
          <t>All SOA records must be retained for a minimum of 10 years. Must be available upon CMS audit request. Electronic storage acceptable.</t>
        </is>
      </c>
      <c r="D17" s="224" t="inlineStr">
        <is>
          <t>Ongoing</t>
        </is>
      </c>
      <c r="E17" s="225" t="inlineStr">
        <is>
          <t>🔴 High</t>
        </is>
      </c>
      <c r="F17" s="226" t="inlineStr">
        <is>
          <t>CMS Medicare Marketing Guidelines</t>
        </is>
      </c>
      <c r="G17" s="227" t="inlineStr">
        <is>
          <t>https://www.cms.gov/medicare/health-plans/managed-care-marketing</t>
        </is>
      </c>
      <c r="H17">
        <f>IF(I17="","⚠️ Needs Review",IF(TODAY()-I17&gt;548,"🚨 Outdated",IF(TODAY()-I17&gt;365,"⚠️ Needs Review","✅ Current")))</f>
        <v/>
      </c>
      <c r="I17" s="224" t="inlineStr">
        <is>
          <t>06/04/2026</t>
        </is>
      </c>
    </row>
    <row r="18" ht="38" customHeight="1">
      <c r="A18" s="228" t="inlineStr">
        <is>
          <t>SOA Requirements</t>
        </is>
      </c>
      <c r="B18" s="229" t="inlineStr">
        <is>
          <t>SOA Validity Period</t>
        </is>
      </c>
      <c r="C18" s="230" t="inlineStr">
        <is>
          <t>SOA signed before October 1 is valid for the full plan year. SOA signed Oct 1 or later is valid only for the remainder of the plan year.</t>
        </is>
      </c>
      <c r="D18" s="231" t="inlineStr">
        <is>
          <t>Ongoing</t>
        </is>
      </c>
      <c r="E18" s="232" t="inlineStr">
        <is>
          <t>🔴 High</t>
        </is>
      </c>
      <c r="F18" s="233" t="inlineStr">
        <is>
          <t>CMS Medicare Marketing Guidelines</t>
        </is>
      </c>
      <c r="G18" s="234" t="inlineStr">
        <is>
          <t>https://www.cms.gov/medicare/health-plans/managed-care-marketing</t>
        </is>
      </c>
      <c r="H18">
        <f>IF(I18="","⚠️ Needs Review",IF(TODAY()-I18&gt;548,"🚨 Outdated",IF(TODAY()-I18&gt;365,"⚠️ Needs Review","✅ Current")))</f>
        <v/>
      </c>
      <c r="I18" s="231" t="inlineStr">
        <is>
          <t>06/04/2026</t>
        </is>
      </c>
    </row>
    <row r="19" ht="38" customHeight="1">
      <c r="A19" s="221" t="inlineStr">
        <is>
          <t>Marketing Compliance</t>
        </is>
      </c>
      <c r="B19" s="222" t="inlineStr">
        <is>
          <t>No Door-to-Door Medicare Marketing</t>
        </is>
      </c>
      <c r="C19" s="223" t="inlineStr">
        <is>
          <t>Agents may not market Medicare plans door-to-door without a prior appointment requested by the beneficiary. Cold door-to-door is prohibited.</t>
        </is>
      </c>
      <c r="D19" s="224" t="inlineStr">
        <is>
          <t>Ongoing</t>
        </is>
      </c>
      <c r="E19" s="225" t="inlineStr">
        <is>
          <t>🔴 High</t>
        </is>
      </c>
      <c r="F19" s="226" t="inlineStr">
        <is>
          <t>CMS Medicare Marketing Guidelines</t>
        </is>
      </c>
      <c r="G19" s="227" t="inlineStr">
        <is>
          <t>https://www.cms.gov/medicare/health-plans/managed-care-marketing</t>
        </is>
      </c>
      <c r="H19">
        <f>IF(I19="","⚠️ Needs Review",IF(TODAY()-I19&gt;548,"🚨 Outdated",IF(TODAY()-I19&gt;365,"⚠️ Needs Review","✅ Current")))</f>
        <v/>
      </c>
      <c r="I19" s="224" t="inlineStr">
        <is>
          <t>06/04/2026</t>
        </is>
      </c>
    </row>
    <row r="20" ht="38" customHeight="1">
      <c r="A20" s="228" t="inlineStr">
        <is>
          <t>Marketing Compliance</t>
        </is>
      </c>
      <c r="B20" s="229" t="inlineStr">
        <is>
          <t>Permission to Contact (PTC)</t>
        </is>
      </c>
      <c r="C20" s="230" t="inlineStr">
        <is>
          <t>Agents must obtain Permission to Contact before proactively reaching out to prospects about specific Medicare plans. PTC is separate from SOA.</t>
        </is>
      </c>
      <c r="D20" s="231" t="inlineStr">
        <is>
          <t>Ongoing</t>
        </is>
      </c>
      <c r="E20" s="232" t="inlineStr">
        <is>
          <t>🔴 High</t>
        </is>
      </c>
      <c r="F20" s="233" t="inlineStr">
        <is>
          <t>CMS Medicare Marketing Guidelines</t>
        </is>
      </c>
      <c r="G20" s="234" t="inlineStr">
        <is>
          <t>https://www.cms.gov/medicare/health-plans/managed-care-marketing</t>
        </is>
      </c>
      <c r="H20">
        <f>IF(I20="","⚠️ Needs Review",IF(TODAY()-I20&gt;548,"🚨 Outdated",IF(TODAY()-I20&gt;365,"⚠️ Needs Review","✅ Current")))</f>
        <v/>
      </c>
      <c r="I20" s="231" t="inlineStr">
        <is>
          <t>06/04/2026</t>
        </is>
      </c>
    </row>
    <row r="21" ht="38" customHeight="1">
      <c r="A21" s="221" t="inlineStr">
        <is>
          <t>Marketing Compliance</t>
        </is>
      </c>
      <c r="B21" s="222" t="inlineStr">
        <is>
          <t>Educational Events vs Sales Events</t>
        </is>
      </c>
      <c r="C21" s="223" t="inlineStr">
        <is>
          <t>Educational events cannot include plan-specific enrollment. Sales events require different disclosures. Cannot convert educational to sales event.</t>
        </is>
      </c>
      <c r="D21" s="224" t="inlineStr">
        <is>
          <t>Ongoing</t>
        </is>
      </c>
      <c r="E21" s="225" t="inlineStr">
        <is>
          <t>🟡 Medium</t>
        </is>
      </c>
      <c r="F21" s="226" t="inlineStr">
        <is>
          <t>CMS Medicare Marketing Guidelines</t>
        </is>
      </c>
      <c r="G21" s="227" t="inlineStr">
        <is>
          <t>https://www.cms.gov/medicare/health-plans/managed-care-marketing</t>
        </is>
      </c>
      <c r="H21">
        <f>IF(I21="","⚠️ Needs Review",IF(TODAY()-I21&gt;548,"🚨 Outdated",IF(TODAY()-I21&gt;365,"⚠️ Needs Review","✅ Current")))</f>
        <v/>
      </c>
      <c r="I21" s="224" t="inlineStr">
        <is>
          <t>06/04/2026</t>
        </is>
      </c>
    </row>
    <row r="22" ht="38" customHeight="1">
      <c r="A22" s="228" t="inlineStr">
        <is>
          <t>Part B Premium</t>
        </is>
      </c>
      <c r="B22" s="229" t="inlineStr">
        <is>
          <t>Standard Part B Premium 2025</t>
        </is>
      </c>
      <c r="C22" s="230" t="inlineStr">
        <is>
          <t>Standard monthly Part B premium: $185.00 (2025). Verify current year at Medicare.gov. IRMAA surcharges apply at higher income levels.</t>
        </is>
      </c>
      <c r="D22" s="231" t="inlineStr">
        <is>
          <t>01/01/2025</t>
        </is>
      </c>
      <c r="E22" s="232" t="inlineStr">
        <is>
          <t>🟡 Medium</t>
        </is>
      </c>
      <c r="F22" s="233" t="inlineStr">
        <is>
          <t>Medicare.gov</t>
        </is>
      </c>
      <c r="G22" s="234" t="inlineStr">
        <is>
          <t>https://www.medicare.gov/basics/costs/medicare-costs</t>
        </is>
      </c>
      <c r="H22">
        <f>IF(I22="","⚠️ Needs Review",IF(TODAY()-I22&gt;548,"🚨 Outdated",IF(TODAY()-I22&gt;365,"⚠️ Needs Review","✅ Current")))</f>
        <v/>
      </c>
      <c r="I22" s="231" t="inlineStr">
        <is>
          <t>06/04/2026</t>
        </is>
      </c>
    </row>
    <row r="23" ht="38" customHeight="1">
      <c r="A23" s="221" t="inlineStr">
        <is>
          <t>Part B Premium</t>
        </is>
      </c>
      <c r="B23" s="222" t="inlineStr">
        <is>
          <t>Part B Deductible 2025</t>
        </is>
      </c>
      <c r="C23" s="223" t="inlineStr">
        <is>
          <t>Annual Part B deductible: $257 (2025). After deductible, Medicare pays 80%, beneficiary pays 20% for most services.</t>
        </is>
      </c>
      <c r="D23" s="224" t="inlineStr">
        <is>
          <t>01/01/2025</t>
        </is>
      </c>
      <c r="E23" s="225" t="inlineStr">
        <is>
          <t>🟡 Medium</t>
        </is>
      </c>
      <c r="F23" s="226" t="inlineStr">
        <is>
          <t>Medicare.gov</t>
        </is>
      </c>
      <c r="G23" s="227" t="inlineStr">
        <is>
          <t>https://www.medicare.gov/basics/costs/medicare-costs</t>
        </is>
      </c>
      <c r="H23">
        <f>IF(I23="","⚠️ Needs Review",IF(TODAY()-I23&gt;548,"🚨 Outdated",IF(TODAY()-I23&gt;365,"⚠️ Needs Review","✅ Current")))</f>
        <v/>
      </c>
      <c r="I23" s="224" t="inlineStr">
        <is>
          <t>06/04/2026</t>
        </is>
      </c>
    </row>
    <row r="24" ht="38" customHeight="1">
      <c r="A24" s="228" t="inlineStr">
        <is>
          <t>Part B Premium</t>
        </is>
      </c>
      <c r="B24" s="229" t="inlineStr">
        <is>
          <t>Part A Premium 2025</t>
        </is>
      </c>
      <c r="C24" s="230" t="inlineStr">
        <is>
          <t>Most beneficiaries pay $0 for Part A (if 40+ quarters of work). Those with 30-39 quarters: $285/mo. Under 30 quarters: $518/mo (2025).</t>
        </is>
      </c>
      <c r="D24" s="231" t="inlineStr">
        <is>
          <t>01/01/2025</t>
        </is>
      </c>
      <c r="E24" s="232" t="inlineStr">
        <is>
          <t>🟡 Medium</t>
        </is>
      </c>
      <c r="F24" s="233" t="inlineStr">
        <is>
          <t>Medicare.gov</t>
        </is>
      </c>
      <c r="G24" s="234" t="inlineStr">
        <is>
          <t>https://www.medicare.gov/basics/costs/medicare-costs</t>
        </is>
      </c>
      <c r="H24">
        <f>IF(I24="","⚠️ Needs Review",IF(TODAY()-I24&gt;548,"🚨 Outdated",IF(TODAY()-I24&gt;365,"⚠️ Needs Review","✅ Current")))</f>
        <v/>
      </c>
      <c r="I24" s="231" t="inlineStr">
        <is>
          <t>06/04/2026</t>
        </is>
      </c>
    </row>
    <row r="25" ht="38" customHeight="1">
      <c r="A25" s="221" t="inlineStr">
        <is>
          <t>IRMAA Thresholds</t>
        </is>
      </c>
      <c r="B25" s="222" t="inlineStr">
        <is>
          <t>IRMAA 2025 — Part B Surcharge</t>
        </is>
      </c>
      <c r="C25" s="223" t="inlineStr">
        <is>
          <t>IRMAA applies to Part B and Part D for high-income beneficiaries. Threshold: $106,000+ individual / $212,000+ married filing jointly (2023 tax year used for 2025). 6 income tiers.</t>
        </is>
      </c>
      <c r="D25" s="224" t="inlineStr">
        <is>
          <t>01/01/2025</t>
        </is>
      </c>
      <c r="E25" s="225" t="inlineStr">
        <is>
          <t>🟡 Medium</t>
        </is>
      </c>
      <c r="F25" s="226" t="inlineStr">
        <is>
          <t>SSA.gov</t>
        </is>
      </c>
      <c r="G25" s="227" t="inlineStr">
        <is>
          <t>https://www.ssa.gov/medicare/irmaa</t>
        </is>
      </c>
      <c r="H25">
        <f>IF(I25="","⚠️ Needs Review",IF(TODAY()-I25&gt;548,"🚨 Outdated",IF(TODAY()-I25&gt;365,"⚠️ Needs Review","✅ Current")))</f>
        <v/>
      </c>
      <c r="I25" s="224" t="inlineStr">
        <is>
          <t>06/04/2026</t>
        </is>
      </c>
    </row>
    <row r="26" ht="38" customHeight="1">
      <c r="A26" s="228" t="inlineStr">
        <is>
          <t>IRMAA Thresholds</t>
        </is>
      </c>
      <c r="B26" s="229" t="inlineStr">
        <is>
          <t>IRMAA Appeal Process (SSA-44)</t>
        </is>
      </c>
      <c r="C26" s="230" t="inlineStr">
        <is>
          <t>Beneficiaries may appeal IRMAA if income decreased due to life-changing event (retirement, divorce, death of spouse, etc.). Use Form SSA-44.</t>
        </is>
      </c>
      <c r="D26" s="231" t="inlineStr">
        <is>
          <t>Ongoing</t>
        </is>
      </c>
      <c r="E26" s="232" t="inlineStr">
        <is>
          <t>🟡 Medium</t>
        </is>
      </c>
      <c r="F26" s="233" t="inlineStr">
        <is>
          <t>SSA.gov</t>
        </is>
      </c>
      <c r="G26" s="234" t="inlineStr">
        <is>
          <t>https://www.ssa.gov/forms/ssa-44.pdf</t>
        </is>
      </c>
      <c r="H26">
        <f>IF(I26="","⚠️ Needs Review",IF(TODAY()-I26&gt;548,"🚨 Outdated",IF(TODAY()-I26&gt;365,"⚠️ Needs Review","✅ Current")))</f>
        <v/>
      </c>
      <c r="I26" s="231" t="inlineStr">
        <is>
          <t>06/04/2026</t>
        </is>
      </c>
    </row>
    <row r="27" ht="38" customHeight="1">
      <c r="A27" s="221" t="inlineStr">
        <is>
          <t>Extra Help/LIS</t>
        </is>
      </c>
      <c r="B27" s="222" t="inlineStr">
        <is>
          <t>Extra Help Income Limits 2025</t>
        </is>
      </c>
      <c r="C27" s="223" t="inlineStr">
        <is>
          <t>Full LIS: income below ~$22,590 individual / ~$30,660 married. Partial LIS: up to ~$27,465 individual / ~$37,044 married (2025 estimates — verify at SSA.gov).</t>
        </is>
      </c>
      <c r="D27" s="224" t="inlineStr">
        <is>
          <t>01/01/2025</t>
        </is>
      </c>
      <c r="E27" s="225" t="inlineStr">
        <is>
          <t>🟡 Medium</t>
        </is>
      </c>
      <c r="F27" s="226" t="inlineStr">
        <is>
          <t>SSA.gov</t>
        </is>
      </c>
      <c r="G27" s="227" t="inlineStr">
        <is>
          <t>https://www.ssa.gov/benefits/medicare/prescriptionhelp.html</t>
        </is>
      </c>
      <c r="H27">
        <f>IF(I27="","⚠️ Needs Review",IF(TODAY()-I27&gt;548,"🚨 Outdated",IF(TODAY()-I27&gt;365,"⚠️ Needs Review","✅ Current")))</f>
        <v/>
      </c>
      <c r="I27" s="224" t="inlineStr">
        <is>
          <t>06/04/2026</t>
        </is>
      </c>
    </row>
    <row r="28" ht="38" customHeight="1">
      <c r="A28" s="228" t="inlineStr">
        <is>
          <t>Extra Help/LIS</t>
        </is>
      </c>
      <c r="B28" s="229" t="inlineStr">
        <is>
          <t>LIS / Extra Help Application</t>
        </is>
      </c>
      <c r="C28" s="230" t="inlineStr">
        <is>
          <t>Apply at SSA.gov or 1-800-772-1213. Medicaid recipients are automatically enrolled at full LIS. LIS status triggers SEP — can change PDP/MAPD anytime.</t>
        </is>
      </c>
      <c r="D28" s="231" t="inlineStr">
        <is>
          <t>Ongoing</t>
        </is>
      </c>
      <c r="E28" s="232" t="inlineStr">
        <is>
          <t>🟡 Medium</t>
        </is>
      </c>
      <c r="F28" s="233" t="inlineStr">
        <is>
          <t>SSA.gov</t>
        </is>
      </c>
      <c r="G28" s="234" t="inlineStr">
        <is>
          <t>https://www.ssa.gov/benefits/medicare/prescriptionhelp.html</t>
        </is>
      </c>
      <c r="H28">
        <f>IF(I28="","⚠️ Needs Review",IF(TODAY()-I28&gt;548,"🚨 Outdated",IF(TODAY()-I28&gt;365,"⚠️ Needs Review","✅ Current")))</f>
        <v/>
      </c>
      <c r="I28" s="231" t="inlineStr">
        <is>
          <t>06/04/2026</t>
        </is>
      </c>
    </row>
    <row r="29" ht="38" customHeight="1">
      <c r="A29" s="221" t="inlineStr">
        <is>
          <t>Medicaid/MSP</t>
        </is>
      </c>
      <c r="B29" s="222" t="inlineStr">
        <is>
          <t>QMB — Provider Billing Prohibition</t>
        </is>
      </c>
      <c r="C29" s="223" t="inlineStr">
        <is>
          <t>QMB (Qualified Medicare Beneficiary) status prohibits providers from billing cost sharing. Violation: report to 1-800-MEDICARE. Agents must educate QMB clients about this right.</t>
        </is>
      </c>
      <c r="D29" s="224" t="inlineStr">
        <is>
          <t>Ongoing</t>
        </is>
      </c>
      <c r="E29" s="225" t="inlineStr">
        <is>
          <t>🔴 High</t>
        </is>
      </c>
      <c r="F29" s="226" t="inlineStr">
        <is>
          <t>Medicare.gov</t>
        </is>
      </c>
      <c r="G29" s="227" t="inlineStr">
        <is>
          <t>https://www.medicare.gov/basics/costs/help/medicare-savings-programs</t>
        </is>
      </c>
      <c r="H29">
        <f>IF(I29="","⚠️ Needs Review",IF(TODAY()-I29&gt;548,"🚨 Outdated",IF(TODAY()-I29&gt;365,"⚠️ Needs Review","✅ Current")))</f>
        <v/>
      </c>
      <c r="I29" s="224" t="inlineStr">
        <is>
          <t>06/04/2026</t>
        </is>
      </c>
    </row>
    <row r="30" ht="38" customHeight="1">
      <c r="A30" s="228" t="inlineStr">
        <is>
          <t>Medicaid/MSP</t>
        </is>
      </c>
      <c r="B30" s="229" t="inlineStr">
        <is>
          <t>D-SNP Monthly SEP</t>
        </is>
      </c>
      <c r="C30" s="230" t="inlineStr">
        <is>
          <t>Dual eligible beneficiaries (Medicare + Medicaid) may enroll in a D-SNP plan on a monthly basis. One of the strongest selling opportunities for agents serving low-income populations.</t>
        </is>
      </c>
      <c r="D30" s="231" t="inlineStr">
        <is>
          <t>Ongoing</t>
        </is>
      </c>
      <c r="E30" s="232" t="inlineStr">
        <is>
          <t>🟡 Medium</t>
        </is>
      </c>
      <c r="F30" s="233" t="inlineStr">
        <is>
          <t>CMS.gov</t>
        </is>
      </c>
      <c r="G30" s="234" t="inlineStr">
        <is>
          <t>https://www.cms.gov/medicare/health-plans/specialneeds/dsnp</t>
        </is>
      </c>
      <c r="H30">
        <f>IF(I30="","⚠️ Needs Review",IF(TODAY()-I30&gt;548,"🚨 Outdated",IF(TODAY()-I30&gt;365,"⚠️ Needs Review","✅ Current")))</f>
        <v/>
      </c>
      <c r="I30" s="231" t="inlineStr">
        <is>
          <t>06/04/2026</t>
        </is>
      </c>
    </row>
    <row r="31" ht="38" customHeight="1">
      <c r="A31" s="221" t="inlineStr">
        <is>
          <t>Medicaid/MSP</t>
        </is>
      </c>
      <c r="B31" s="222" t="inlineStr">
        <is>
          <t>Medicaid Redetermination</t>
        </is>
      </c>
      <c r="C31" s="223" t="inlineStr">
        <is>
          <t>Post-COVID unwinding: states are redetermining Medicaid eligibility. Clients losing Medicaid may gain SEP. Monitor all Medicaid clients — redetermination is ongoing through 2025.</t>
        </is>
      </c>
      <c r="D31" s="224" t="inlineStr">
        <is>
          <t>04/01/2023</t>
        </is>
      </c>
      <c r="E31" s="225" t="inlineStr">
        <is>
          <t>🔴 High</t>
        </is>
      </c>
      <c r="F31" s="226" t="inlineStr">
        <is>
          <t>Medicaid.gov</t>
        </is>
      </c>
      <c r="G31" s="227" t="inlineStr">
        <is>
          <t>https://www.medicaid.gov/resources-for-states/coronavirus-disease-2019-covid-19/unwinding-and-returning-regular-operations</t>
        </is>
      </c>
      <c r="H31">
        <f>IF(I31="","⚠️ Needs Review",IF(TODAY()-I31&gt;548,"🚨 Outdated",IF(TODAY()-I31&gt;365,"⚠️ Needs Review","✅ Current")))</f>
        <v/>
      </c>
      <c r="I31" s="224" t="inlineStr">
        <is>
          <t>06/04/2026</t>
        </is>
      </c>
    </row>
    <row r="32" ht="38" customHeight="1">
      <c r="A32" s="228" t="inlineStr">
        <is>
          <t>SEP Rules</t>
        </is>
      </c>
      <c r="B32" s="229" t="inlineStr">
        <is>
          <t>Standard SEP Window</t>
        </is>
      </c>
      <c r="C32" s="230" t="inlineStr">
        <is>
          <t>Most SEPs provide a 63-day window from the qualifying event. Some SEPs (moving, Medicaid change) are 60 days. D-SNP SEP is monthly. Always verify the specific SEP type.</t>
        </is>
      </c>
      <c r="D32" s="231" t="inlineStr">
        <is>
          <t>Ongoing</t>
        </is>
      </c>
      <c r="E32" s="232" t="inlineStr">
        <is>
          <t>🔴 High</t>
        </is>
      </c>
      <c r="F32" s="233" t="inlineStr">
        <is>
          <t>Medicare.gov</t>
        </is>
      </c>
      <c r="G32" s="234" t="inlineStr">
        <is>
          <t>https://www.medicare.gov/basics/get-started-with-medicare/get-more-coverage/joining-a-plan/special-enrollment-periods</t>
        </is>
      </c>
      <c r="H32">
        <f>IF(I32="","⚠️ Needs Review",IF(TODAY()-I32&gt;548,"🚨 Outdated",IF(TODAY()-I32&gt;365,"⚠️ Needs Review","✅ Current")))</f>
        <v/>
      </c>
      <c r="I32" s="231" t="inlineStr">
        <is>
          <t>06/04/2026</t>
        </is>
      </c>
    </row>
    <row r="33" ht="38" customHeight="1">
      <c r="A33" s="221" t="inlineStr">
        <is>
          <t>SEP Rules</t>
        </is>
      </c>
      <c r="B33" s="222" t="inlineStr">
        <is>
          <t>Loss of Employer Coverage SEP</t>
        </is>
      </c>
      <c r="C33" s="223" t="inlineStr">
        <is>
          <t>Losing employer/union coverage triggers a 63-day SEP for Part B, Part D, and Medicare Advantage enrollment. Documentation required: employer letter confirming loss of coverage.</t>
        </is>
      </c>
      <c r="D33" s="224" t="inlineStr">
        <is>
          <t>Ongoing</t>
        </is>
      </c>
      <c r="E33" s="225" t="inlineStr">
        <is>
          <t>🔴 High</t>
        </is>
      </c>
      <c r="F33" s="226" t="inlineStr">
        <is>
          <t>Medicare.gov</t>
        </is>
      </c>
      <c r="G33" s="227" t="inlineStr">
        <is>
          <t>https://www.medicare.gov/basics/get-started-with-medicare/get-more-coverage/joining-a-plan/special-enrollment-periods</t>
        </is>
      </c>
      <c r="H33">
        <f>IF(I33="","⚠️ Needs Review",IF(TODAY()-I33&gt;548,"🚨 Outdated",IF(TODAY()-I33&gt;365,"⚠️ Needs Review","✅ Current")))</f>
        <v/>
      </c>
      <c r="I33" s="224" t="inlineStr">
        <is>
          <t>06/04/2026</t>
        </is>
      </c>
    </row>
    <row r="34" ht="38" customHeight="1">
      <c r="A34" s="228" t="inlineStr">
        <is>
          <t>Certification</t>
        </is>
      </c>
      <c r="B34" s="229" t="inlineStr">
        <is>
          <t>AHIP Certification — Annual Requirement</t>
        </is>
      </c>
      <c r="C34" s="230" t="inlineStr">
        <is>
          <t>Agents must complete AHIP Medicare certification annually. Minimum 90% score. Must complete before October 1 to sell during AEP. FWA training required separately.</t>
        </is>
      </c>
      <c r="D34" s="231" t="inlineStr">
        <is>
          <t>10/01/2025</t>
        </is>
      </c>
      <c r="E34" s="232" t="inlineStr">
        <is>
          <t>🔴 High</t>
        </is>
      </c>
      <c r="F34" s="233" t="inlineStr">
        <is>
          <t>AHIP</t>
        </is>
      </c>
      <c r="G34" s="234" t="inlineStr">
        <is>
          <t>https://www.ahipinsurance.org</t>
        </is>
      </c>
      <c r="H34">
        <f>IF(I34="","⚠️ Needs Review",IF(TODAY()-I34&gt;548,"🚨 Outdated",IF(TODAY()-I34&gt;365,"⚠️ Needs Review","✅ Current")))</f>
        <v/>
      </c>
      <c r="I34" s="231" t="inlineStr">
        <is>
          <t>06/04/2026</t>
        </is>
      </c>
    </row>
    <row r="35" ht="38" customHeight="1">
      <c r="A35" s="221" t="inlineStr">
        <is>
          <t>Certification</t>
        </is>
      </c>
      <c r="B35" s="222" t="inlineStr">
        <is>
          <t>Carrier Certification Annual Requirement</t>
        </is>
      </c>
      <c r="C35" s="223" t="inlineStr">
        <is>
          <t>Most Medicare carriers require agents to recertify annually. Certifications typically open June-August. Without certification, agent cannot market or enroll for that carrier.</t>
        </is>
      </c>
      <c r="D35" s="224" t="inlineStr">
        <is>
          <t>Varies by carrier</t>
        </is>
      </c>
      <c r="E35" s="225" t="inlineStr">
        <is>
          <t>🔴 High</t>
        </is>
      </c>
      <c r="F35" s="226" t="inlineStr">
        <is>
          <t>Individual Carriers</t>
        </is>
      </c>
      <c r="G35" s="227" t="inlineStr">
        <is>
          <t>https://www.cms.gov/medicare/health-plans/managed-care-marketing</t>
        </is>
      </c>
      <c r="H35">
        <f>IF(I35="","⚠️ Needs Review",IF(TODAY()-I35&gt;548,"🚨 Outdated",IF(TODAY()-I35&gt;365,"⚠️ Needs Review","✅ Current")))</f>
        <v/>
      </c>
      <c r="I35" s="224" t="inlineStr">
        <is>
          <t>06/04/2026</t>
        </is>
      </c>
    </row>
    <row r="36" ht="38" customHeight="1">
      <c r="A36" s="228" t="inlineStr">
        <is>
          <t>Part B Premium</t>
        </is>
      </c>
      <c r="B36" s="229" t="inlineStr">
        <is>
          <t>Part B Late Enrollment Penalty</t>
        </is>
      </c>
      <c r="C36" s="230" t="inlineStr">
        <is>
          <t>10% added to Part B premium for each full 12-month period enrollment was delayed without creditable coverage. Penalty is PERMANENT. No sunset. Exception: employer group coverage.</t>
        </is>
      </c>
      <c r="D36" s="231" t="inlineStr">
        <is>
          <t>Ongoing</t>
        </is>
      </c>
      <c r="E36" s="232" t="inlineStr">
        <is>
          <t>🔴 High</t>
        </is>
      </c>
      <c r="F36" s="233" t="inlineStr">
        <is>
          <t>Medicare.gov</t>
        </is>
      </c>
      <c r="G36" s="234" t="inlineStr">
        <is>
          <t>https://www.medicare.gov/basics/costs/medicare-costs/late-enrollment-penalties</t>
        </is>
      </c>
      <c r="H36">
        <f>IF(I36="","⚠️ Needs Review",IF(TODAY()-I36&gt;548,"🚨 Outdated",IF(TODAY()-I36&gt;365,"⚠️ Needs Review","✅ Current")))</f>
        <v/>
      </c>
      <c r="I36" s="231" t="inlineStr">
        <is>
          <t>06/04/2026</t>
        </is>
      </c>
    </row>
    <row r="37" ht="38" customHeight="1">
      <c r="A37" s="221" t="inlineStr">
        <is>
          <t>IRS/Tax</t>
        </is>
      </c>
      <c r="B37" s="222" t="inlineStr">
        <is>
          <t>Self-Employment Tax Rate</t>
        </is>
      </c>
      <c r="C37" s="223" t="inlineStr">
        <is>
          <t>Independent agents pay 15.3% SE tax on net self-employment income (12.4% Social Security + 2.9% Medicare). Half is deductible above the line. Verify current rate at IRS.gov.</t>
        </is>
      </c>
      <c r="D37" s="224" t="inlineStr">
        <is>
          <t>01/01/2025</t>
        </is>
      </c>
      <c r="E37" s="225" t="inlineStr">
        <is>
          <t>🟡 Medium</t>
        </is>
      </c>
      <c r="F37" s="226" t="inlineStr">
        <is>
          <t>IRS.gov</t>
        </is>
      </c>
      <c r="G37" s="227" t="inlineStr">
        <is>
          <t>https://www.irs.gov/businesses/small-businesses-self-employed/self-employment-tax-social-security-and-medicare-taxes</t>
        </is>
      </c>
      <c r="H37">
        <f>IF(I37="","⚠️ Needs Review",IF(TODAY()-I37&gt;548,"🚨 Outdated",IF(TODAY()-I37&gt;365,"⚠️ Needs Review","✅ Current")))</f>
        <v/>
      </c>
      <c r="I37" s="224" t="inlineStr">
        <is>
          <t>06/04/2026</t>
        </is>
      </c>
    </row>
    <row r="38" ht="38" customHeight="1">
      <c r="A38" s="228" t="inlineStr">
        <is>
          <t>IRS/Tax</t>
        </is>
      </c>
      <c r="B38" s="229" t="inlineStr">
        <is>
          <t>Quarterly Estimated Tax Deadlines</t>
        </is>
      </c>
      <c r="C38" s="230" t="inlineStr">
        <is>
          <t>Q1: April 15 | Q2: June 15 | Q3: September 15 | Q4: January 15. Underpayment penalty if you owe $1,000+ at filing. Pay via IRS Direct Pay.</t>
        </is>
      </c>
      <c r="D38" s="231" t="inlineStr">
        <is>
          <t>Ongoing</t>
        </is>
      </c>
      <c r="E38" s="232" t="inlineStr">
        <is>
          <t>🟡 Medium</t>
        </is>
      </c>
      <c r="F38" s="233" t="inlineStr">
        <is>
          <t>IRS.gov</t>
        </is>
      </c>
      <c r="G38" s="234" t="inlineStr">
        <is>
          <t>https://www.irs.gov/businesses/small-businesses-self-employed/estimated-taxes</t>
        </is>
      </c>
      <c r="H38">
        <f>IF(I38="","⚠️ Needs Review",IF(TODAY()-I38&gt;548,"🚨 Outdated",IF(TODAY()-I38&gt;365,"⚠️ Needs Review","✅ Current")))</f>
        <v/>
      </c>
      <c r="I38" s="231" t="inlineStr">
        <is>
          <t>06/04/2026</t>
        </is>
      </c>
    </row>
    <row r="39" ht="38" customHeight="1">
      <c r="A39" s="221" t="inlineStr">
        <is>
          <t>IRS/Tax</t>
        </is>
      </c>
      <c r="B39" s="222" t="inlineStr">
        <is>
          <t>Standard Mileage Rate 2025</t>
        </is>
      </c>
      <c r="C39" s="223" t="inlineStr">
        <is>
          <t>IRS standard mileage rate for business use of vehicle: 70 cents per mile (2025). Keep a mileage log — date, destination, purpose, miles. Verify annually at IRS.gov.</t>
        </is>
      </c>
      <c r="D39" s="224" t="inlineStr">
        <is>
          <t>01/01/2025</t>
        </is>
      </c>
      <c r="E39" s="225" t="inlineStr">
        <is>
          <t>🟢 Low</t>
        </is>
      </c>
      <c r="F39" s="226" t="inlineStr">
        <is>
          <t>IRS.gov</t>
        </is>
      </c>
      <c r="G39" s="227" t="inlineStr">
        <is>
          <t>https://www.irs.gov/tax-professionals/standard-mileage-rates</t>
        </is>
      </c>
      <c r="H39">
        <f>IF(I39="","⚠️ Needs Review",IF(TODAY()-I39&gt;548,"🚨 Outdated",IF(TODAY()-I39&gt;365,"⚠️ Needs Review","✅ Current")))</f>
        <v/>
      </c>
      <c r="I39" s="224" t="inlineStr">
        <is>
          <t>06/04/2026</t>
        </is>
      </c>
    </row>
    <row r="40">
      <c r="D40" s="80" t="n"/>
      <c r="H40">
        <f>IF(I40="","⚠️ Needs Review",IF(TODAY()-I40&gt;548,"🚨 Outdated",IF(TODAY()-I40&gt;365,"⚠️ Needs Review","✅ Current")))</f>
        <v/>
      </c>
      <c r="I40" s="80" t="n"/>
    </row>
    <row r="41">
      <c r="D41" s="80" t="n"/>
      <c r="H41">
        <f>IF(I41="","⚠️ Needs Review",IF(TODAY()-I41&gt;548,"🚨 Outdated",IF(TODAY()-I41&gt;365,"⚠️ Needs Review","✅ Current")))</f>
        <v/>
      </c>
      <c r="I41" s="80" t="n"/>
    </row>
    <row r="42">
      <c r="D42" s="80" t="n"/>
      <c r="H42">
        <f>IF(I42="","⚠️ Needs Review",IF(TODAY()-I42&gt;548,"🚨 Outdated",IF(TODAY()-I42&gt;365,"⚠️ Needs Review","✅ Current")))</f>
        <v/>
      </c>
      <c r="I42" s="80" t="n"/>
    </row>
    <row r="43">
      <c r="D43" s="80" t="n"/>
      <c r="H43">
        <f>IF(I43="","⚠️ Needs Review",IF(TODAY()-I43&gt;548,"🚨 Outdated",IF(TODAY()-I43&gt;365,"⚠️ Needs Review","✅ Current")))</f>
        <v/>
      </c>
      <c r="I43" s="80" t="n"/>
    </row>
    <row r="44">
      <c r="D44" s="80" t="n"/>
      <c r="H44">
        <f>IF(I44="","⚠️ Needs Review",IF(TODAY()-I44&gt;548,"🚨 Outdated",IF(TODAY()-I44&gt;365,"⚠️ Needs Review","✅ Current")))</f>
        <v/>
      </c>
      <c r="I44" s="80" t="n"/>
    </row>
    <row r="45">
      <c r="D45" s="80" t="n"/>
      <c r="H45">
        <f>IF(I45="","⚠️ Needs Review",IF(TODAY()-I45&gt;548,"🚨 Outdated",IF(TODAY()-I45&gt;365,"⚠️ Needs Review","✅ Current")))</f>
        <v/>
      </c>
      <c r="I45" s="80" t="n"/>
    </row>
    <row r="46">
      <c r="D46" s="80" t="n"/>
      <c r="H46">
        <f>IF(I46="","⚠️ Needs Review",IF(TODAY()-I46&gt;548,"🚨 Outdated",IF(TODAY()-I46&gt;365,"⚠️ Needs Review","✅ Current")))</f>
        <v/>
      </c>
      <c r="I46" s="80" t="n"/>
    </row>
    <row r="47">
      <c r="D47" s="80" t="n"/>
      <c r="H47">
        <f>IF(I47="","⚠️ Needs Review",IF(TODAY()-I47&gt;548,"🚨 Outdated",IF(TODAY()-I47&gt;365,"⚠️ Needs Review","✅ Current")))</f>
        <v/>
      </c>
      <c r="I47" s="80" t="n"/>
    </row>
    <row r="48">
      <c r="D48" s="80" t="n"/>
      <c r="H48">
        <f>IF(I48="","⚠️ Needs Review",IF(TODAY()-I48&gt;548,"🚨 Outdated",IF(TODAY()-I48&gt;365,"⚠️ Needs Review","✅ Current")))</f>
        <v/>
      </c>
      <c r="I48" s="80" t="n"/>
    </row>
    <row r="49">
      <c r="D49" s="80" t="n"/>
      <c r="H49">
        <f>IF(I49="","⚠️ Needs Review",IF(TODAY()-I49&gt;548,"🚨 Outdated",IF(TODAY()-I49&gt;365,"⚠️ Needs Review","✅ Current")))</f>
        <v/>
      </c>
      <c r="I49" s="80" t="n"/>
    </row>
    <row r="50">
      <c r="D50" s="80" t="n"/>
      <c r="H50">
        <f>IF(I50="","⚠️ Needs Review",IF(TODAY()-I50&gt;548,"🚨 Outdated",IF(TODAY()-I50&gt;365,"⚠️ Needs Review","✅ Current")))</f>
        <v/>
      </c>
      <c r="I50" s="80" t="n"/>
    </row>
    <row r="51">
      <c r="D51" s="80" t="n"/>
      <c r="H51">
        <f>IF(I51="","⚠️ Needs Review",IF(TODAY()-I51&gt;548,"🚨 Outdated",IF(TODAY()-I51&gt;365,"⚠️ Needs Review","✅ Current")))</f>
        <v/>
      </c>
      <c r="I51" s="80" t="n"/>
    </row>
    <row r="52">
      <c r="D52" s="80" t="n"/>
      <c r="H52">
        <f>IF(I52="","⚠️ Needs Review",IF(TODAY()-I52&gt;548,"🚨 Outdated",IF(TODAY()-I52&gt;365,"⚠️ Needs Review","✅ Current")))</f>
        <v/>
      </c>
      <c r="I52" s="80" t="n"/>
    </row>
    <row r="53">
      <c r="D53" s="80" t="n"/>
      <c r="H53">
        <f>IF(I53="","⚠️ Needs Review",IF(TODAY()-I53&gt;548,"🚨 Outdated",IF(TODAY()-I53&gt;365,"⚠️ Needs Review","✅ Current")))</f>
        <v/>
      </c>
      <c r="I53" s="80" t="n"/>
    </row>
    <row r="54">
      <c r="D54" s="80" t="n"/>
      <c r="H54">
        <f>IF(I54="","⚠️ Needs Review",IF(TODAY()-I54&gt;548,"🚨 Outdated",IF(TODAY()-I54&gt;365,"⚠️ Needs Review","✅ Current")))</f>
        <v/>
      </c>
      <c r="I54" s="80" t="n"/>
    </row>
    <row r="55">
      <c r="D55" s="80" t="n"/>
      <c r="H55">
        <f>IF(I55="","⚠️ Needs Review",IF(TODAY()-I55&gt;548,"🚨 Outdated",IF(TODAY()-I55&gt;365,"⚠️ Needs Review","✅ Current")))</f>
        <v/>
      </c>
      <c r="I55" s="80" t="n"/>
    </row>
    <row r="56">
      <c r="D56" s="80" t="n"/>
      <c r="H56">
        <f>IF(I56="","⚠️ Needs Review",IF(TODAY()-I56&gt;548,"🚨 Outdated",IF(TODAY()-I56&gt;365,"⚠️ Needs Review","✅ Current")))</f>
        <v/>
      </c>
      <c r="I56" s="80" t="n"/>
    </row>
    <row r="57">
      <c r="D57" s="80" t="n"/>
      <c r="H57">
        <f>IF(I57="","⚠️ Needs Review",IF(TODAY()-I57&gt;548,"🚨 Outdated",IF(TODAY()-I57&gt;365,"⚠️ Needs Review","✅ Current")))</f>
        <v/>
      </c>
      <c r="I57" s="80" t="n"/>
    </row>
    <row r="58">
      <c r="D58" s="80" t="n"/>
      <c r="H58">
        <f>IF(I58="","⚠️ Needs Review",IF(TODAY()-I58&gt;548,"🚨 Outdated",IF(TODAY()-I58&gt;365,"⚠️ Needs Review","✅ Current")))</f>
        <v/>
      </c>
      <c r="I58" s="80" t="n"/>
    </row>
    <row r="59">
      <c r="D59" s="80" t="n"/>
      <c r="H59">
        <f>IF(I59="","⚠️ Needs Review",IF(TODAY()-I59&gt;548,"🚨 Outdated",IF(TODAY()-I59&gt;365,"⚠️ Needs Review","✅ Current")))</f>
        <v/>
      </c>
      <c r="I59" s="80" t="n"/>
    </row>
    <row r="60">
      <c r="D60" s="80" t="n"/>
      <c r="H60">
        <f>IF(I60="","⚠️ Needs Review",IF(TODAY()-I60&gt;548,"🚨 Outdated",IF(TODAY()-I60&gt;365,"⚠️ Needs Review","✅ Current")))</f>
        <v/>
      </c>
      <c r="I60" s="80" t="n"/>
    </row>
    <row r="61">
      <c r="D61" s="80" t="n"/>
      <c r="H61">
        <f>IF(I61="","⚠️ Needs Review",IF(TODAY()-I61&gt;548,"🚨 Outdated",IF(TODAY()-I61&gt;365,"⚠️ Needs Review","✅ Current")))</f>
        <v/>
      </c>
      <c r="I61" s="80" t="n"/>
    </row>
    <row r="62">
      <c r="D62" s="80" t="n"/>
      <c r="H62">
        <f>IF(I62="","⚠️ Needs Review",IF(TODAY()-I62&gt;548,"🚨 Outdated",IF(TODAY()-I62&gt;365,"⚠️ Needs Review","✅ Current")))</f>
        <v/>
      </c>
      <c r="I62" s="80" t="n"/>
    </row>
    <row r="63">
      <c r="D63" s="80" t="n"/>
      <c r="H63">
        <f>IF(I63="","⚠️ Needs Review",IF(TODAY()-I63&gt;548,"🚨 Outdated",IF(TODAY()-I63&gt;365,"⚠️ Needs Review","✅ Current")))</f>
        <v/>
      </c>
      <c r="I63" s="80" t="n"/>
    </row>
    <row r="64">
      <c r="D64" s="80" t="n"/>
      <c r="H64">
        <f>IF(I64="","⚠️ Needs Review",IF(TODAY()-I64&gt;548,"🚨 Outdated",IF(TODAY()-I64&gt;365,"⚠️ Needs Review","✅ Current")))</f>
        <v/>
      </c>
      <c r="I64" s="80" t="n"/>
    </row>
    <row r="65">
      <c r="D65" s="80" t="n"/>
      <c r="H65">
        <f>IF(I65="","⚠️ Needs Review",IF(TODAY()-I65&gt;548,"🚨 Outdated",IF(TODAY()-I65&gt;365,"⚠️ Needs Review","✅ Current")))</f>
        <v/>
      </c>
      <c r="I65" s="80" t="n"/>
    </row>
    <row r="66">
      <c r="D66" s="80" t="n"/>
      <c r="H66">
        <f>IF(I66="","⚠️ Needs Review",IF(TODAY()-I66&gt;548,"🚨 Outdated",IF(TODAY()-I66&gt;365,"⚠️ Needs Review","✅ Current")))</f>
        <v/>
      </c>
      <c r="I66" s="80" t="n"/>
    </row>
    <row r="67">
      <c r="D67" s="80" t="n"/>
      <c r="H67">
        <f>IF(I67="","⚠️ Needs Review",IF(TODAY()-I67&gt;548,"🚨 Outdated",IF(TODAY()-I67&gt;365,"⚠️ Needs Review","✅ Current")))</f>
        <v/>
      </c>
      <c r="I67" s="80" t="n"/>
    </row>
    <row r="68">
      <c r="D68" s="80" t="n"/>
      <c r="H68">
        <f>IF(I68="","⚠️ Needs Review",IF(TODAY()-I68&gt;548,"🚨 Outdated",IF(TODAY()-I68&gt;365,"⚠️ Needs Review","✅ Current")))</f>
        <v/>
      </c>
      <c r="I68" s="80" t="n"/>
    </row>
    <row r="69">
      <c r="D69" s="80" t="n"/>
      <c r="H69">
        <f>IF(I69="","⚠️ Needs Review",IF(TODAY()-I69&gt;548,"🚨 Outdated",IF(TODAY()-I69&gt;365,"⚠️ Needs Review","✅ Current")))</f>
        <v/>
      </c>
      <c r="I69" s="80" t="n"/>
    </row>
    <row r="70">
      <c r="D70" s="80" t="n"/>
      <c r="H70">
        <f>IF(I70="","⚠️ Needs Review",IF(TODAY()-I70&gt;548,"🚨 Outdated",IF(TODAY()-I70&gt;365,"⚠️ Needs Review","✅ Current")))</f>
        <v/>
      </c>
      <c r="I70" s="80" t="n"/>
    </row>
    <row r="71">
      <c r="D71" s="80" t="n"/>
      <c r="H71">
        <f>IF(I71="","⚠️ Needs Review",IF(TODAY()-I71&gt;548,"🚨 Outdated",IF(TODAY()-I71&gt;365,"⚠️ Needs Review","✅ Current")))</f>
        <v/>
      </c>
      <c r="I71" s="80" t="n"/>
    </row>
    <row r="72">
      <c r="D72" s="80" t="n"/>
      <c r="H72">
        <f>IF(I72="","⚠️ Needs Review",IF(TODAY()-I72&gt;548,"🚨 Outdated",IF(TODAY()-I72&gt;365,"⚠️ Needs Review","✅ Current")))</f>
        <v/>
      </c>
      <c r="I72" s="80" t="n"/>
    </row>
    <row r="73">
      <c r="D73" s="80" t="n"/>
      <c r="H73">
        <f>IF(I73="","⚠️ Needs Review",IF(TODAY()-I73&gt;548,"🚨 Outdated",IF(TODAY()-I73&gt;365,"⚠️ Needs Review","✅ Current")))</f>
        <v/>
      </c>
      <c r="I73" s="80" t="n"/>
    </row>
    <row r="74">
      <c r="D74" s="80" t="n"/>
      <c r="H74">
        <f>IF(I74="","⚠️ Needs Review",IF(TODAY()-I74&gt;548,"🚨 Outdated",IF(TODAY()-I74&gt;365,"⚠️ Needs Review","✅ Current")))</f>
        <v/>
      </c>
      <c r="I74" s="80" t="n"/>
    </row>
    <row r="75">
      <c r="D75" s="80" t="n"/>
      <c r="H75">
        <f>IF(I75="","⚠️ Needs Review",IF(TODAY()-I75&gt;548,"🚨 Outdated",IF(TODAY()-I75&gt;365,"⚠️ Needs Review","✅ Current")))</f>
        <v/>
      </c>
      <c r="I75" s="80" t="n"/>
    </row>
    <row r="76">
      <c r="D76" s="80" t="n"/>
      <c r="H76">
        <f>IF(I76="","⚠️ Needs Review",IF(TODAY()-I76&gt;548,"🚨 Outdated",IF(TODAY()-I76&gt;365,"⚠️ Needs Review","✅ Current")))</f>
        <v/>
      </c>
      <c r="I76" s="80" t="n"/>
    </row>
    <row r="77">
      <c r="D77" s="80" t="n"/>
      <c r="H77">
        <f>IF(I77="","⚠️ Needs Review",IF(TODAY()-I77&gt;548,"🚨 Outdated",IF(TODAY()-I77&gt;365,"⚠️ Needs Review","✅ Current")))</f>
        <v/>
      </c>
      <c r="I77" s="80" t="n"/>
    </row>
    <row r="78">
      <c r="D78" s="80" t="n"/>
      <c r="H78">
        <f>IF(I78="","⚠️ Needs Review",IF(TODAY()-I78&gt;548,"🚨 Outdated",IF(TODAY()-I78&gt;365,"⚠️ Needs Review","✅ Current")))</f>
        <v/>
      </c>
      <c r="I78" s="80" t="n"/>
    </row>
    <row r="79">
      <c r="D79" s="80" t="n"/>
      <c r="H79">
        <f>IF(I79="","⚠️ Needs Review",IF(TODAY()-I79&gt;548,"🚨 Outdated",IF(TODAY()-I79&gt;365,"⚠️ Needs Review","✅ Current")))</f>
        <v/>
      </c>
      <c r="I79" s="80" t="n"/>
    </row>
    <row r="80">
      <c r="D80" s="80" t="n"/>
      <c r="H80">
        <f>IF(I80="","⚠️ Needs Review",IF(TODAY()-I80&gt;548,"🚨 Outdated",IF(TODAY()-I80&gt;365,"⚠️ Needs Review","✅ Current")))</f>
        <v/>
      </c>
      <c r="I80" s="80" t="n"/>
    </row>
    <row r="81">
      <c r="D81" s="80" t="n"/>
      <c r="H81">
        <f>IF(I81="","⚠️ Needs Review",IF(TODAY()-I81&gt;548,"🚨 Outdated",IF(TODAY()-I81&gt;365,"⚠️ Needs Review","✅ Current")))</f>
        <v/>
      </c>
      <c r="I81" s="80" t="n"/>
    </row>
    <row r="82">
      <c r="D82" s="80" t="n"/>
      <c r="H82">
        <f>IF(I82="","⚠️ Needs Review",IF(TODAY()-I82&gt;548,"🚨 Outdated",IF(TODAY()-I82&gt;365,"⚠️ Needs Review","✅ Current")))</f>
        <v/>
      </c>
      <c r="I82" s="80" t="n"/>
    </row>
    <row r="83">
      <c r="D83" s="80" t="n"/>
      <c r="H83">
        <f>IF(I83="","⚠️ Needs Review",IF(TODAY()-I83&gt;548,"🚨 Outdated",IF(TODAY()-I83&gt;365,"⚠️ Needs Review","✅ Current")))</f>
        <v/>
      </c>
      <c r="I83" s="80" t="n"/>
    </row>
    <row r="84">
      <c r="D84" s="80" t="n"/>
      <c r="H84">
        <f>IF(I84="","⚠️ Needs Review",IF(TODAY()-I84&gt;548,"🚨 Outdated",IF(TODAY()-I84&gt;365,"⚠️ Needs Review","✅ Current")))</f>
        <v/>
      </c>
      <c r="I84" s="80" t="n"/>
    </row>
    <row r="85">
      <c r="D85" s="80" t="n"/>
      <c r="H85">
        <f>IF(I85="","⚠️ Needs Review",IF(TODAY()-I85&gt;548,"🚨 Outdated",IF(TODAY()-I85&gt;365,"⚠️ Needs Review","✅ Current")))</f>
        <v/>
      </c>
      <c r="I85" s="80" t="n"/>
    </row>
    <row r="86">
      <c r="D86" s="80" t="n"/>
      <c r="H86">
        <f>IF(I86="","⚠️ Needs Review",IF(TODAY()-I86&gt;548,"🚨 Outdated",IF(TODAY()-I86&gt;365,"⚠️ Needs Review","✅ Current")))</f>
        <v/>
      </c>
      <c r="I86" s="80" t="n"/>
    </row>
    <row r="87">
      <c r="D87" s="80" t="n"/>
      <c r="H87">
        <f>IF(I87="","⚠️ Needs Review",IF(TODAY()-I87&gt;548,"🚨 Outdated",IF(TODAY()-I87&gt;365,"⚠️ Needs Review","✅ Current")))</f>
        <v/>
      </c>
      <c r="I87" s="80" t="n"/>
    </row>
    <row r="88">
      <c r="D88" s="80" t="n"/>
      <c r="H88">
        <f>IF(I88="","⚠️ Needs Review",IF(TODAY()-I88&gt;548,"🚨 Outdated",IF(TODAY()-I88&gt;365,"⚠️ Needs Review","✅ Current")))</f>
        <v/>
      </c>
      <c r="I88" s="80" t="n"/>
    </row>
    <row r="89">
      <c r="D89" s="80" t="n"/>
      <c r="H89">
        <f>IF(I89="","⚠️ Needs Review",IF(TODAY()-I89&gt;548,"🚨 Outdated",IF(TODAY()-I89&gt;365,"⚠️ Needs Review","✅ Current")))</f>
        <v/>
      </c>
      <c r="I89" s="80" t="n"/>
    </row>
    <row r="90">
      <c r="D90" s="80" t="n"/>
      <c r="H90">
        <f>IF(I90="","⚠️ Needs Review",IF(TODAY()-I90&gt;548,"🚨 Outdated",IF(TODAY()-I90&gt;365,"⚠️ Needs Review","✅ Current")))</f>
        <v/>
      </c>
      <c r="I90" s="80" t="n"/>
    </row>
    <row r="91">
      <c r="D91" s="80" t="n"/>
      <c r="H91">
        <f>IF(I91="","⚠️ Needs Review",IF(TODAY()-I91&gt;548,"🚨 Outdated",IF(TODAY()-I91&gt;365,"⚠️ Needs Review","✅ Current")))</f>
        <v/>
      </c>
      <c r="I91" s="80" t="n"/>
    </row>
    <row r="92">
      <c r="D92" s="80" t="n"/>
      <c r="H92">
        <f>IF(I92="","⚠️ Needs Review",IF(TODAY()-I92&gt;548,"🚨 Outdated",IF(TODAY()-I92&gt;365,"⚠️ Needs Review","✅ Current")))</f>
        <v/>
      </c>
      <c r="I92" s="80" t="n"/>
    </row>
    <row r="93">
      <c r="D93" s="80" t="n"/>
      <c r="H93">
        <f>IF(I93="","⚠️ Needs Review",IF(TODAY()-I93&gt;548,"🚨 Outdated",IF(TODAY()-I93&gt;365,"⚠️ Needs Review","✅ Current")))</f>
        <v/>
      </c>
      <c r="I93" s="80" t="n"/>
    </row>
    <row r="94">
      <c r="D94" s="80" t="n"/>
      <c r="H94">
        <f>IF(I94="","⚠️ Needs Review",IF(TODAY()-I94&gt;548,"🚨 Outdated",IF(TODAY()-I94&gt;365,"⚠️ Needs Review","✅ Current")))</f>
        <v/>
      </c>
      <c r="I94" s="80" t="n"/>
    </row>
    <row r="95">
      <c r="D95" s="80" t="n"/>
      <c r="H95">
        <f>IF(I95="","⚠️ Needs Review",IF(TODAY()-I95&gt;548,"🚨 Outdated",IF(TODAY()-I95&gt;365,"⚠️ Needs Review","✅ Current")))</f>
        <v/>
      </c>
      <c r="I95" s="80" t="n"/>
    </row>
    <row r="96">
      <c r="D96" s="80" t="n"/>
      <c r="H96">
        <f>IF(I96="","⚠️ Needs Review",IF(TODAY()-I96&gt;548,"🚨 Outdated",IF(TODAY()-I96&gt;365,"⚠️ Needs Review","✅ Current")))</f>
        <v/>
      </c>
      <c r="I96" s="80" t="n"/>
    </row>
    <row r="97">
      <c r="D97" s="80" t="n"/>
      <c r="H97">
        <f>IF(I97="","⚠️ Needs Review",IF(TODAY()-I97&gt;548,"🚨 Outdated",IF(TODAY()-I97&gt;365,"⚠️ Needs Review","✅ Current")))</f>
        <v/>
      </c>
      <c r="I97" s="80" t="n"/>
    </row>
    <row r="98">
      <c r="D98" s="80" t="n"/>
      <c r="H98">
        <f>IF(I98="","⚠️ Needs Review",IF(TODAY()-I98&gt;548,"🚨 Outdated",IF(TODAY()-I98&gt;365,"⚠️ Needs Review","✅ Current")))</f>
        <v/>
      </c>
      <c r="I98" s="80" t="n"/>
    </row>
    <row r="99">
      <c r="D99" s="80" t="n"/>
      <c r="H99">
        <f>IF(I99="","⚠️ Needs Review",IF(TODAY()-I99&gt;548,"🚨 Outdated",IF(TODAY()-I99&gt;365,"⚠️ Needs Review","✅ Current")))</f>
        <v/>
      </c>
      <c r="I99" s="80" t="n"/>
    </row>
    <row r="100">
      <c r="D100" s="80" t="n"/>
      <c r="H100">
        <f>IF(I100="","⚠️ Needs Review",IF(TODAY()-I100&gt;548,"🚨 Outdated",IF(TODAY()-I100&gt;365,"⚠️ Needs Review","✅ Current")))</f>
        <v/>
      </c>
      <c r="I100" s="80" t="n"/>
    </row>
    <row r="101">
      <c r="D101" s="80" t="n"/>
      <c r="H101">
        <f>IF(I101="","⚠️ Needs Review",IF(TODAY()-I101&gt;548,"🚨 Outdated",IF(TODAY()-I101&gt;365,"⚠️ Needs Review","✅ Current")))</f>
        <v/>
      </c>
      <c r="I101" s="80" t="n"/>
    </row>
    <row r="102">
      <c r="D102" s="80" t="n"/>
      <c r="H102">
        <f>IF(I102="","⚠️ Needs Review",IF(TODAY()-I102&gt;548,"🚨 Outdated",IF(TODAY()-I102&gt;365,"⚠️ Needs Review","✅ Current")))</f>
        <v/>
      </c>
      <c r="I102" s="80" t="n"/>
    </row>
    <row r="103">
      <c r="D103" s="80" t="n"/>
      <c r="H103">
        <f>IF(I103="","⚠️ Needs Review",IF(TODAY()-I103&gt;548,"🚨 Outdated",IF(TODAY()-I103&gt;365,"⚠️ Needs Review","✅ Current")))</f>
        <v/>
      </c>
      <c r="I103" s="80" t="n"/>
    </row>
    <row r="104">
      <c r="D104" s="80" t="n"/>
      <c r="H104">
        <f>IF(I104="","⚠️ Needs Review",IF(TODAY()-I104&gt;548,"🚨 Outdated",IF(TODAY()-I104&gt;365,"⚠️ Needs Review","✅ Current")))</f>
        <v/>
      </c>
      <c r="I104" s="80" t="n"/>
    </row>
    <row r="105">
      <c r="D105" s="80" t="n"/>
      <c r="H105">
        <f>IF(I105="","⚠️ Needs Review",IF(TODAY()-I105&gt;548,"🚨 Outdated",IF(TODAY()-I105&gt;365,"⚠️ Needs Review","✅ Current")))</f>
        <v/>
      </c>
      <c r="I105" s="80" t="n"/>
    </row>
    <row r="106">
      <c r="D106" s="80" t="n"/>
      <c r="H106">
        <f>IF(I106="","⚠️ Needs Review",IF(TODAY()-I106&gt;548,"🚨 Outdated",IF(TODAY()-I106&gt;365,"⚠️ Needs Review","✅ Current")))</f>
        <v/>
      </c>
      <c r="I106" s="80" t="n"/>
    </row>
    <row r="107">
      <c r="D107" s="80" t="n"/>
      <c r="H107">
        <f>IF(I107="","⚠️ Needs Review",IF(TODAY()-I107&gt;548,"🚨 Outdated",IF(TODAY()-I107&gt;365,"⚠️ Needs Review","✅ Current")))</f>
        <v/>
      </c>
      <c r="I107" s="80" t="n"/>
    </row>
    <row r="108">
      <c r="D108" s="80" t="n"/>
      <c r="H108">
        <f>IF(I108="","⚠️ Needs Review",IF(TODAY()-I108&gt;548,"🚨 Outdated",IF(TODAY()-I108&gt;365,"⚠️ Needs Review","✅ Current")))</f>
        <v/>
      </c>
      <c r="I108" s="80" t="n"/>
    </row>
    <row r="109">
      <c r="D109" s="80" t="n"/>
      <c r="H109">
        <f>IF(I109="","⚠️ Needs Review",IF(TODAY()-I109&gt;548,"🚨 Outdated",IF(TODAY()-I109&gt;365,"⚠️ Needs Review","✅ Current")))</f>
        <v/>
      </c>
      <c r="I109" s="80" t="n"/>
    </row>
    <row r="110">
      <c r="D110" s="80" t="n"/>
      <c r="H110">
        <f>IF(I110="","⚠️ Needs Review",IF(TODAY()-I110&gt;548,"🚨 Outdated",IF(TODAY()-I110&gt;365,"⚠️ Needs Review","✅ Current")))</f>
        <v/>
      </c>
      <c r="I110" s="80" t="n"/>
    </row>
    <row r="111">
      <c r="D111" s="80" t="n"/>
      <c r="H111">
        <f>IF(I111="","⚠️ Needs Review",IF(TODAY()-I111&gt;548,"🚨 Outdated",IF(TODAY()-I111&gt;365,"⚠️ Needs Review","✅ Current")))</f>
        <v/>
      </c>
      <c r="I111" s="80" t="n"/>
    </row>
    <row r="112">
      <c r="D112" s="80" t="n"/>
      <c r="H112">
        <f>IF(I112="","⚠️ Needs Review",IF(TODAY()-I112&gt;548,"🚨 Outdated",IF(TODAY()-I112&gt;365,"⚠️ Needs Review","✅ Current")))</f>
        <v/>
      </c>
      <c r="I112" s="80" t="n"/>
    </row>
    <row r="113">
      <c r="D113" s="80" t="n"/>
      <c r="H113">
        <f>IF(I113="","⚠️ Needs Review",IF(TODAY()-I113&gt;548,"🚨 Outdated",IF(TODAY()-I113&gt;365,"⚠️ Needs Review","✅ Current")))</f>
        <v/>
      </c>
      <c r="I113" s="80" t="n"/>
    </row>
    <row r="114">
      <c r="D114" s="80" t="n"/>
      <c r="H114">
        <f>IF(I114="","⚠️ Needs Review",IF(TODAY()-I114&gt;548,"🚨 Outdated",IF(TODAY()-I114&gt;365,"⚠️ Needs Review","✅ Current")))</f>
        <v/>
      </c>
      <c r="I114" s="80" t="n"/>
    </row>
    <row r="115">
      <c r="D115" s="80" t="n"/>
      <c r="H115">
        <f>IF(I115="","⚠️ Needs Review",IF(TODAY()-I115&gt;548,"🚨 Outdated",IF(TODAY()-I115&gt;365,"⚠️ Needs Review","✅ Current")))</f>
        <v/>
      </c>
      <c r="I115" s="80" t="n"/>
    </row>
    <row r="116">
      <c r="D116" s="80" t="n"/>
      <c r="H116">
        <f>IF(I116="","⚠️ Needs Review",IF(TODAY()-I116&gt;548,"🚨 Outdated",IF(TODAY()-I116&gt;365,"⚠️ Needs Review","✅ Current")))</f>
        <v/>
      </c>
      <c r="I116" s="80" t="n"/>
    </row>
    <row r="117">
      <c r="D117" s="80" t="n"/>
      <c r="H117">
        <f>IF(I117="","⚠️ Needs Review",IF(TODAY()-I117&gt;548,"🚨 Outdated",IF(TODAY()-I117&gt;365,"⚠️ Needs Review","✅ Current")))</f>
        <v/>
      </c>
      <c r="I117" s="80" t="n"/>
    </row>
    <row r="118">
      <c r="D118" s="80" t="n"/>
      <c r="H118">
        <f>IF(I118="","⚠️ Needs Review",IF(TODAY()-I118&gt;548,"🚨 Outdated",IF(TODAY()-I118&gt;365,"⚠️ Needs Review","✅ Current")))</f>
        <v/>
      </c>
      <c r="I118" s="80" t="n"/>
    </row>
    <row r="119">
      <c r="D119" s="80" t="n"/>
      <c r="H119">
        <f>IF(I119="","⚠️ Needs Review",IF(TODAY()-I119&gt;548,"🚨 Outdated",IF(TODAY()-I119&gt;365,"⚠️ Needs Review","✅ Current")))</f>
        <v/>
      </c>
      <c r="I119" s="80" t="n"/>
    </row>
    <row r="120">
      <c r="D120" s="80" t="n"/>
      <c r="H120">
        <f>IF(I120="","⚠️ Needs Review",IF(TODAY()-I120&gt;548,"🚨 Outdated",IF(TODAY()-I120&gt;365,"⚠️ Needs Review","✅ Current")))</f>
        <v/>
      </c>
      <c r="I120" s="80" t="n"/>
    </row>
    <row r="121">
      <c r="D121" s="80" t="n"/>
      <c r="H121">
        <f>IF(I121="","⚠️ Needs Review",IF(TODAY()-I121&gt;548,"🚨 Outdated",IF(TODAY()-I121&gt;365,"⚠️ Needs Review","✅ Current")))</f>
        <v/>
      </c>
      <c r="I121" s="80" t="n"/>
    </row>
    <row r="122">
      <c r="D122" s="80" t="n"/>
      <c r="H122">
        <f>IF(I122="","⚠️ Needs Review",IF(TODAY()-I122&gt;548,"🚨 Outdated",IF(TODAY()-I122&gt;365,"⚠️ Needs Review","✅ Current")))</f>
        <v/>
      </c>
      <c r="I122" s="80" t="n"/>
    </row>
    <row r="123">
      <c r="D123" s="80" t="n"/>
      <c r="H123">
        <f>IF(I123="","⚠️ Needs Review",IF(TODAY()-I123&gt;548,"🚨 Outdated",IF(TODAY()-I123&gt;365,"⚠️ Needs Review","✅ Current")))</f>
        <v/>
      </c>
      <c r="I123" s="80" t="n"/>
    </row>
    <row r="124">
      <c r="D124" s="80" t="n"/>
      <c r="H124">
        <f>IF(I124="","⚠️ Needs Review",IF(TODAY()-I124&gt;548,"🚨 Outdated",IF(TODAY()-I124&gt;365,"⚠️ Needs Review","✅ Current")))</f>
        <v/>
      </c>
      <c r="I124" s="80" t="n"/>
    </row>
    <row r="125">
      <c r="D125" s="80" t="n"/>
      <c r="H125">
        <f>IF(I125="","⚠️ Needs Review",IF(TODAY()-I125&gt;548,"🚨 Outdated",IF(TODAY()-I125&gt;365,"⚠️ Needs Review","✅ Current")))</f>
        <v/>
      </c>
      <c r="I125" s="80" t="n"/>
    </row>
    <row r="126">
      <c r="D126" s="80" t="n"/>
      <c r="H126">
        <f>IF(I126="","⚠️ Needs Review",IF(TODAY()-I126&gt;548,"🚨 Outdated",IF(TODAY()-I126&gt;365,"⚠️ Needs Review","✅ Current")))</f>
        <v/>
      </c>
      <c r="I126" s="80" t="n"/>
    </row>
    <row r="127">
      <c r="D127" s="80" t="n"/>
      <c r="H127">
        <f>IF(I127="","⚠️ Needs Review",IF(TODAY()-I127&gt;548,"🚨 Outdated",IF(TODAY()-I127&gt;365,"⚠️ Needs Review","✅ Current")))</f>
        <v/>
      </c>
      <c r="I127" s="80" t="n"/>
    </row>
    <row r="128">
      <c r="D128" s="80" t="n"/>
      <c r="H128">
        <f>IF(I128="","⚠️ Needs Review",IF(TODAY()-I128&gt;548,"🚨 Outdated",IF(TODAY()-I128&gt;365,"⚠️ Needs Review","✅ Current")))</f>
        <v/>
      </c>
      <c r="I128" s="80" t="n"/>
    </row>
    <row r="129">
      <c r="D129" s="80" t="n"/>
      <c r="H129">
        <f>IF(I129="","⚠️ Needs Review",IF(TODAY()-I129&gt;548,"🚨 Outdated",IF(TODAY()-I129&gt;365,"⚠️ Needs Review","✅ Current")))</f>
        <v/>
      </c>
      <c r="I129" s="80" t="n"/>
    </row>
    <row r="130">
      <c r="D130" s="80" t="n"/>
      <c r="H130">
        <f>IF(I130="","⚠️ Needs Review",IF(TODAY()-I130&gt;548,"🚨 Outdated",IF(TODAY()-I130&gt;365,"⚠️ Needs Review","✅ Current")))</f>
        <v/>
      </c>
      <c r="I130" s="80" t="n"/>
    </row>
    <row r="131">
      <c r="D131" s="80" t="n"/>
      <c r="H131">
        <f>IF(I131="","⚠️ Needs Review",IF(TODAY()-I131&gt;548,"🚨 Outdated",IF(TODAY()-I131&gt;365,"⚠️ Needs Review","✅ Current")))</f>
        <v/>
      </c>
      <c r="I131" s="80" t="n"/>
    </row>
    <row r="132">
      <c r="D132" s="80" t="n"/>
      <c r="H132">
        <f>IF(I132="","⚠️ Needs Review",IF(TODAY()-I132&gt;548,"🚨 Outdated",IF(TODAY()-I132&gt;365,"⚠️ Needs Review","✅ Current")))</f>
        <v/>
      </c>
      <c r="I132" s="80" t="n"/>
    </row>
    <row r="133">
      <c r="D133" s="80" t="n"/>
      <c r="H133">
        <f>IF(I133="","⚠️ Needs Review",IF(TODAY()-I133&gt;548,"🚨 Outdated",IF(TODAY()-I133&gt;365,"⚠️ Needs Review","✅ Current")))</f>
        <v/>
      </c>
      <c r="I133" s="80" t="n"/>
    </row>
    <row r="134">
      <c r="D134" s="80" t="n"/>
      <c r="H134">
        <f>IF(I134="","⚠️ Needs Review",IF(TODAY()-I134&gt;548,"🚨 Outdated",IF(TODAY()-I134&gt;365,"⚠️ Needs Review","✅ Current")))</f>
        <v/>
      </c>
      <c r="I134" s="80" t="n"/>
    </row>
    <row r="135">
      <c r="D135" s="80" t="n"/>
      <c r="H135">
        <f>IF(I135="","⚠️ Needs Review",IF(TODAY()-I135&gt;548,"🚨 Outdated",IF(TODAY()-I135&gt;365,"⚠️ Needs Review","✅ Current")))</f>
        <v/>
      </c>
      <c r="I135" s="80" t="n"/>
    </row>
    <row r="136">
      <c r="D136" s="80" t="n"/>
      <c r="H136">
        <f>IF(I136="","⚠️ Needs Review",IF(TODAY()-I136&gt;548,"🚨 Outdated",IF(TODAY()-I136&gt;365,"⚠️ Needs Review","✅ Current")))</f>
        <v/>
      </c>
      <c r="I136" s="80" t="n"/>
    </row>
    <row r="137">
      <c r="D137" s="80" t="n"/>
      <c r="H137">
        <f>IF(I137="","⚠️ Needs Review",IF(TODAY()-I137&gt;548,"🚨 Outdated",IF(TODAY()-I137&gt;365,"⚠️ Needs Review","✅ Current")))</f>
        <v/>
      </c>
      <c r="I137" s="80" t="n"/>
    </row>
    <row r="138">
      <c r="D138" s="80" t="n"/>
      <c r="H138">
        <f>IF(I138="","⚠️ Needs Review",IF(TODAY()-I138&gt;548,"🚨 Outdated",IF(TODAY()-I138&gt;365,"⚠️ Needs Review","✅ Current")))</f>
        <v/>
      </c>
      <c r="I138" s="80" t="n"/>
    </row>
    <row r="139">
      <c r="D139" s="80" t="n"/>
      <c r="H139">
        <f>IF(I139="","⚠️ Needs Review",IF(TODAY()-I139&gt;548,"🚨 Outdated",IF(TODAY()-I139&gt;365,"⚠️ Needs Review","✅ Current")))</f>
        <v/>
      </c>
      <c r="I139" s="80" t="n"/>
    </row>
    <row r="140">
      <c r="D140" s="80" t="n"/>
      <c r="H140">
        <f>IF(I140="","⚠️ Needs Review",IF(TODAY()-I140&gt;548,"🚨 Outdated",IF(TODAY()-I140&gt;365,"⚠️ Needs Review","✅ Current")))</f>
        <v/>
      </c>
      <c r="I140" s="80" t="n"/>
    </row>
    <row r="141">
      <c r="D141" s="80" t="n"/>
      <c r="H141">
        <f>IF(I141="","⚠️ Needs Review",IF(TODAY()-I141&gt;548,"🚨 Outdated",IF(TODAY()-I141&gt;365,"⚠️ Needs Review","✅ Current")))</f>
        <v/>
      </c>
      <c r="I141" s="80" t="n"/>
    </row>
    <row r="142">
      <c r="D142" s="80" t="n"/>
      <c r="H142">
        <f>IF(I142="","⚠️ Needs Review",IF(TODAY()-I142&gt;548,"🚨 Outdated",IF(TODAY()-I142&gt;365,"⚠️ Needs Review","✅ Current")))</f>
        <v/>
      </c>
      <c r="I142" s="80" t="n"/>
    </row>
    <row r="143">
      <c r="D143" s="80" t="n"/>
      <c r="H143">
        <f>IF(I143="","⚠️ Needs Review",IF(TODAY()-I143&gt;548,"🚨 Outdated",IF(TODAY()-I143&gt;365,"⚠️ Needs Review","✅ Current")))</f>
        <v/>
      </c>
      <c r="I143" s="80" t="n"/>
    </row>
    <row r="144">
      <c r="D144" s="80" t="n"/>
      <c r="H144">
        <f>IF(I144="","⚠️ Needs Review",IF(TODAY()-I144&gt;548,"🚨 Outdated",IF(TODAY()-I144&gt;365,"⚠️ Needs Review","✅ Current")))</f>
        <v/>
      </c>
      <c r="I144" s="80" t="n"/>
    </row>
    <row r="145">
      <c r="D145" s="80" t="n"/>
      <c r="H145">
        <f>IF(I145="","⚠️ Needs Review",IF(TODAY()-I145&gt;548,"🚨 Outdated",IF(TODAY()-I145&gt;365,"⚠️ Needs Review","✅ Current")))</f>
        <v/>
      </c>
      <c r="I145" s="80" t="n"/>
    </row>
    <row r="146">
      <c r="D146" s="80" t="n"/>
      <c r="H146">
        <f>IF(I146="","⚠️ Needs Review",IF(TODAY()-I146&gt;548,"🚨 Outdated",IF(TODAY()-I146&gt;365,"⚠️ Needs Review","✅ Current")))</f>
        <v/>
      </c>
      <c r="I146" s="80" t="n"/>
    </row>
    <row r="147">
      <c r="D147" s="80" t="n"/>
      <c r="H147">
        <f>IF(I147="","⚠️ Needs Review",IF(TODAY()-I147&gt;548,"🚨 Outdated",IF(TODAY()-I147&gt;365,"⚠️ Needs Review","✅ Current")))</f>
        <v/>
      </c>
      <c r="I147" s="80" t="n"/>
    </row>
    <row r="148">
      <c r="D148" s="80" t="n"/>
      <c r="H148">
        <f>IF(I148="","⚠️ Needs Review",IF(TODAY()-I148&gt;548,"🚨 Outdated",IF(TODAY()-I148&gt;365,"⚠️ Needs Review","✅ Current")))</f>
        <v/>
      </c>
      <c r="I148" s="80" t="n"/>
    </row>
    <row r="149">
      <c r="D149" s="80" t="n"/>
      <c r="H149">
        <f>IF(I149="","⚠️ Needs Review",IF(TODAY()-I149&gt;548,"🚨 Outdated",IF(TODAY()-I149&gt;365,"⚠️ Needs Review","✅ Current")))</f>
        <v/>
      </c>
      <c r="I149" s="80" t="n"/>
    </row>
    <row r="150">
      <c r="D150" s="80" t="n"/>
      <c r="H150">
        <f>IF(I150="","⚠️ Needs Review",IF(TODAY()-I150&gt;548,"🚨 Outdated",IF(TODAY()-I150&gt;365,"⚠️ Needs Review","✅ Current")))</f>
        <v/>
      </c>
      <c r="I150" s="80" t="n"/>
    </row>
    <row r="151">
      <c r="D151" s="80" t="n"/>
      <c r="H151">
        <f>IF(I151="","⚠️ Needs Review",IF(TODAY()-I151&gt;548,"🚨 Outdated",IF(TODAY()-I151&gt;365,"⚠️ Needs Review","✅ Current")))</f>
        <v/>
      </c>
      <c r="I151" s="80" t="n"/>
    </row>
    <row r="152">
      <c r="D152" s="80" t="n"/>
      <c r="H152">
        <f>IF(I152="","⚠️ Needs Review",IF(TODAY()-I152&gt;548,"🚨 Outdated",IF(TODAY()-I152&gt;365,"⚠️ Needs Review","✅ Current")))</f>
        <v/>
      </c>
      <c r="I152" s="80" t="n"/>
    </row>
    <row r="153">
      <c r="D153" s="80" t="n"/>
      <c r="H153">
        <f>IF(I153="","⚠️ Needs Review",IF(TODAY()-I153&gt;548,"🚨 Outdated",IF(TODAY()-I153&gt;365,"⚠️ Needs Review","✅ Current")))</f>
        <v/>
      </c>
      <c r="I153" s="80" t="n"/>
    </row>
    <row r="154">
      <c r="D154" s="80" t="n"/>
      <c r="H154">
        <f>IF(I154="","⚠️ Needs Review",IF(TODAY()-I154&gt;548,"🚨 Outdated",IF(TODAY()-I154&gt;365,"⚠️ Needs Review","✅ Current")))</f>
        <v/>
      </c>
      <c r="I154" s="80" t="n"/>
    </row>
    <row r="155">
      <c r="D155" s="80" t="n"/>
      <c r="H155">
        <f>IF(I155="","⚠️ Needs Review",IF(TODAY()-I155&gt;548,"🚨 Outdated",IF(TODAY()-I155&gt;365,"⚠️ Needs Review","✅ Current")))</f>
        <v/>
      </c>
      <c r="I155" s="80" t="n"/>
    </row>
    <row r="156">
      <c r="D156" s="80" t="n"/>
      <c r="H156">
        <f>IF(I156="","⚠️ Needs Review",IF(TODAY()-I156&gt;548,"🚨 Outdated",IF(TODAY()-I156&gt;365,"⚠️ Needs Review","✅ Current")))</f>
        <v/>
      </c>
      <c r="I156" s="80" t="n"/>
    </row>
    <row r="157">
      <c r="D157" s="80" t="n"/>
      <c r="H157">
        <f>IF(I157="","⚠️ Needs Review",IF(TODAY()-I157&gt;548,"🚨 Outdated",IF(TODAY()-I157&gt;365,"⚠️ Needs Review","✅ Current")))</f>
        <v/>
      </c>
      <c r="I157" s="80" t="n"/>
    </row>
    <row r="158">
      <c r="D158" s="80" t="n"/>
      <c r="H158">
        <f>IF(I158="","⚠️ Needs Review",IF(TODAY()-I158&gt;548,"🚨 Outdated",IF(TODAY()-I158&gt;365,"⚠️ Needs Review","✅ Current")))</f>
        <v/>
      </c>
      <c r="I158" s="80" t="n"/>
    </row>
    <row r="159">
      <c r="D159" s="80" t="n"/>
      <c r="H159">
        <f>IF(I159="","⚠️ Needs Review",IF(TODAY()-I159&gt;548,"🚨 Outdated",IF(TODAY()-I159&gt;365,"⚠️ Needs Review","✅ Current")))</f>
        <v/>
      </c>
      <c r="I159" s="80" t="n"/>
    </row>
    <row r="160">
      <c r="D160" s="80" t="n"/>
      <c r="H160">
        <f>IF(I160="","⚠️ Needs Review",IF(TODAY()-I160&gt;548,"🚨 Outdated",IF(TODAY()-I160&gt;365,"⚠️ Needs Review","✅ Current")))</f>
        <v/>
      </c>
      <c r="I160" s="80" t="n"/>
    </row>
    <row r="161">
      <c r="D161" s="80" t="n"/>
      <c r="H161">
        <f>IF(I161="","⚠️ Needs Review",IF(TODAY()-I161&gt;548,"🚨 Outdated",IF(TODAY()-I161&gt;365,"⚠️ Needs Review","✅ Current")))</f>
        <v/>
      </c>
      <c r="I161" s="80" t="n"/>
    </row>
    <row r="162">
      <c r="D162" s="80" t="n"/>
      <c r="H162">
        <f>IF(I162="","⚠️ Needs Review",IF(TODAY()-I162&gt;548,"🚨 Outdated",IF(TODAY()-I162&gt;365,"⚠️ Needs Review","✅ Current")))</f>
        <v/>
      </c>
      <c r="I162" s="80" t="n"/>
    </row>
    <row r="163">
      <c r="D163" s="80" t="n"/>
      <c r="H163">
        <f>IF(I163="","⚠️ Needs Review",IF(TODAY()-I163&gt;548,"🚨 Outdated",IF(TODAY()-I163&gt;365,"⚠️ Needs Review","✅ Current")))</f>
        <v/>
      </c>
      <c r="I163" s="80" t="n"/>
    </row>
    <row r="164">
      <c r="D164" s="80" t="n"/>
      <c r="H164">
        <f>IF(I164="","⚠️ Needs Review",IF(TODAY()-I164&gt;548,"🚨 Outdated",IF(TODAY()-I164&gt;365,"⚠️ Needs Review","✅ Current")))</f>
        <v/>
      </c>
      <c r="I164" s="80" t="n"/>
    </row>
    <row r="165">
      <c r="D165" s="80" t="n"/>
      <c r="H165">
        <f>IF(I165="","⚠️ Needs Review",IF(TODAY()-I165&gt;548,"🚨 Outdated",IF(TODAY()-I165&gt;365,"⚠️ Needs Review","✅ Current")))</f>
        <v/>
      </c>
      <c r="I165" s="80" t="n"/>
    </row>
    <row r="166">
      <c r="D166" s="80" t="n"/>
      <c r="H166">
        <f>IF(I166="","⚠️ Needs Review",IF(TODAY()-I166&gt;548,"🚨 Outdated",IF(TODAY()-I166&gt;365,"⚠️ Needs Review","✅ Current")))</f>
        <v/>
      </c>
      <c r="I166" s="80" t="n"/>
    </row>
    <row r="167">
      <c r="D167" s="80" t="n"/>
      <c r="H167">
        <f>IF(I167="","⚠️ Needs Review",IF(TODAY()-I167&gt;548,"🚨 Outdated",IF(TODAY()-I167&gt;365,"⚠️ Needs Review","✅ Current")))</f>
        <v/>
      </c>
      <c r="I167" s="80" t="n"/>
    </row>
    <row r="168">
      <c r="D168" s="80" t="n"/>
      <c r="H168">
        <f>IF(I168="","⚠️ Needs Review",IF(TODAY()-I168&gt;548,"🚨 Outdated",IF(TODAY()-I168&gt;365,"⚠️ Needs Review","✅ Current")))</f>
        <v/>
      </c>
      <c r="I168" s="80" t="n"/>
    </row>
    <row r="169">
      <c r="D169" s="80" t="n"/>
      <c r="H169">
        <f>IF(I169="","⚠️ Needs Review",IF(TODAY()-I169&gt;548,"🚨 Outdated",IF(TODAY()-I169&gt;365,"⚠️ Needs Review","✅ Current")))</f>
        <v/>
      </c>
      <c r="I169" s="80" t="n"/>
    </row>
    <row r="170">
      <c r="D170" s="80" t="n"/>
      <c r="H170">
        <f>IF(I170="","⚠️ Needs Review",IF(TODAY()-I170&gt;548,"🚨 Outdated",IF(TODAY()-I170&gt;365,"⚠️ Needs Review","✅ Current")))</f>
        <v/>
      </c>
      <c r="I170" s="80" t="n"/>
    </row>
    <row r="171">
      <c r="D171" s="80" t="n"/>
      <c r="H171">
        <f>IF(I171="","⚠️ Needs Review",IF(TODAY()-I171&gt;548,"🚨 Outdated",IF(TODAY()-I171&gt;365,"⚠️ Needs Review","✅ Current")))</f>
        <v/>
      </c>
      <c r="I171" s="80" t="n"/>
    </row>
    <row r="172">
      <c r="D172" s="80" t="n"/>
      <c r="H172">
        <f>IF(I172="","⚠️ Needs Review",IF(TODAY()-I172&gt;548,"🚨 Outdated",IF(TODAY()-I172&gt;365,"⚠️ Needs Review","✅ Current")))</f>
        <v/>
      </c>
      <c r="I172" s="80" t="n"/>
    </row>
    <row r="173">
      <c r="D173" s="80" t="n"/>
      <c r="H173">
        <f>IF(I173="","⚠️ Needs Review",IF(TODAY()-I173&gt;548,"🚨 Outdated",IF(TODAY()-I173&gt;365,"⚠️ Needs Review","✅ Current")))</f>
        <v/>
      </c>
      <c r="I173" s="80" t="n"/>
    </row>
    <row r="174">
      <c r="D174" s="80" t="n"/>
      <c r="H174">
        <f>IF(I174="","⚠️ Needs Review",IF(TODAY()-I174&gt;548,"🚨 Outdated",IF(TODAY()-I174&gt;365,"⚠️ Needs Review","✅ Current")))</f>
        <v/>
      </c>
      <c r="I174" s="80" t="n"/>
    </row>
    <row r="175">
      <c r="D175" s="80" t="n"/>
      <c r="H175">
        <f>IF(I175="","⚠️ Needs Review",IF(TODAY()-I175&gt;548,"🚨 Outdated",IF(TODAY()-I175&gt;365,"⚠️ Needs Review","✅ Current")))</f>
        <v/>
      </c>
      <c r="I175" s="80" t="n"/>
    </row>
    <row r="176">
      <c r="D176" s="80" t="n"/>
      <c r="H176">
        <f>IF(I176="","⚠️ Needs Review",IF(TODAY()-I176&gt;548,"🚨 Outdated",IF(TODAY()-I176&gt;365,"⚠️ Needs Review","✅ Current")))</f>
        <v/>
      </c>
      <c r="I176" s="80" t="n"/>
    </row>
    <row r="177">
      <c r="D177" s="80" t="n"/>
      <c r="H177">
        <f>IF(I177="","⚠️ Needs Review",IF(TODAY()-I177&gt;548,"🚨 Outdated",IF(TODAY()-I177&gt;365,"⚠️ Needs Review","✅ Current")))</f>
        <v/>
      </c>
      <c r="I177" s="80" t="n"/>
    </row>
    <row r="178">
      <c r="D178" s="80" t="n"/>
      <c r="H178">
        <f>IF(I178="","⚠️ Needs Review",IF(TODAY()-I178&gt;548,"🚨 Outdated",IF(TODAY()-I178&gt;365,"⚠️ Needs Review","✅ Current")))</f>
        <v/>
      </c>
      <c r="I178" s="80" t="n"/>
    </row>
    <row r="179">
      <c r="D179" s="80" t="n"/>
      <c r="H179">
        <f>IF(I179="","⚠️ Needs Review",IF(TODAY()-I179&gt;548,"🚨 Outdated",IF(TODAY()-I179&gt;365,"⚠️ Needs Review","✅ Current")))</f>
        <v/>
      </c>
      <c r="I179" s="80" t="n"/>
    </row>
    <row r="180">
      <c r="D180" s="80" t="n"/>
      <c r="H180">
        <f>IF(I180="","⚠️ Needs Review",IF(TODAY()-I180&gt;548,"🚨 Outdated",IF(TODAY()-I180&gt;365,"⚠️ Needs Review","✅ Current")))</f>
        <v/>
      </c>
      <c r="I180" s="80" t="n"/>
    </row>
    <row r="181">
      <c r="D181" s="80" t="n"/>
      <c r="H181">
        <f>IF(I181="","⚠️ Needs Review",IF(TODAY()-I181&gt;548,"🚨 Outdated",IF(TODAY()-I181&gt;365,"⚠️ Needs Review","✅ Current")))</f>
        <v/>
      </c>
      <c r="I181" s="80" t="n"/>
    </row>
    <row r="182">
      <c r="D182" s="80" t="n"/>
      <c r="H182">
        <f>IF(I182="","⚠️ Needs Review",IF(TODAY()-I182&gt;548,"🚨 Outdated",IF(TODAY()-I182&gt;365,"⚠️ Needs Review","✅ Current")))</f>
        <v/>
      </c>
      <c r="I182" s="80" t="n"/>
    </row>
    <row r="183">
      <c r="D183" s="80" t="n"/>
      <c r="H183">
        <f>IF(I183="","⚠️ Needs Review",IF(TODAY()-I183&gt;548,"🚨 Outdated",IF(TODAY()-I183&gt;365,"⚠️ Needs Review","✅ Current")))</f>
        <v/>
      </c>
      <c r="I183" s="80" t="n"/>
    </row>
    <row r="184">
      <c r="D184" s="80" t="n"/>
      <c r="H184">
        <f>IF(I184="","⚠️ Needs Review",IF(TODAY()-I184&gt;548,"🚨 Outdated",IF(TODAY()-I184&gt;365,"⚠️ Needs Review","✅ Current")))</f>
        <v/>
      </c>
      <c r="I184" s="80" t="n"/>
    </row>
    <row r="185">
      <c r="D185" s="80" t="n"/>
      <c r="H185">
        <f>IF(I185="","⚠️ Needs Review",IF(TODAY()-I185&gt;548,"🚨 Outdated",IF(TODAY()-I185&gt;365,"⚠️ Needs Review","✅ Current")))</f>
        <v/>
      </c>
      <c r="I185" s="80" t="n"/>
    </row>
    <row r="186">
      <c r="D186" s="80" t="n"/>
      <c r="H186">
        <f>IF(I186="","⚠️ Needs Review",IF(TODAY()-I186&gt;548,"🚨 Outdated",IF(TODAY()-I186&gt;365,"⚠️ Needs Review","✅ Current")))</f>
        <v/>
      </c>
      <c r="I186" s="80" t="n"/>
    </row>
    <row r="187">
      <c r="D187" s="80" t="n"/>
      <c r="H187">
        <f>IF(I187="","⚠️ Needs Review",IF(TODAY()-I187&gt;548,"🚨 Outdated",IF(TODAY()-I187&gt;365,"⚠️ Needs Review","✅ Current")))</f>
        <v/>
      </c>
      <c r="I187" s="80" t="n"/>
    </row>
    <row r="188">
      <c r="D188" s="80" t="n"/>
      <c r="H188">
        <f>IF(I188="","⚠️ Needs Review",IF(TODAY()-I188&gt;548,"🚨 Outdated",IF(TODAY()-I188&gt;365,"⚠️ Needs Review","✅ Current")))</f>
        <v/>
      </c>
      <c r="I188" s="80" t="n"/>
    </row>
    <row r="189">
      <c r="D189" s="80" t="n"/>
      <c r="H189">
        <f>IF(I189="","⚠️ Needs Review",IF(TODAY()-I189&gt;548,"🚨 Outdated",IF(TODAY()-I189&gt;365,"⚠️ Needs Review","✅ Current")))</f>
        <v/>
      </c>
      <c r="I189" s="80" t="n"/>
    </row>
    <row r="190">
      <c r="D190" s="80" t="n"/>
      <c r="H190">
        <f>IF(I190="","⚠️ Needs Review",IF(TODAY()-I190&gt;548,"🚨 Outdated",IF(TODAY()-I190&gt;365,"⚠️ Needs Review","✅ Current")))</f>
        <v/>
      </c>
      <c r="I190" s="80" t="n"/>
    </row>
    <row r="191">
      <c r="D191" s="80" t="n"/>
      <c r="H191">
        <f>IF(I191="","⚠️ Needs Review",IF(TODAY()-I191&gt;548,"🚨 Outdated",IF(TODAY()-I191&gt;365,"⚠️ Needs Review","✅ Current")))</f>
        <v/>
      </c>
      <c r="I191" s="80" t="n"/>
    </row>
    <row r="192">
      <c r="D192" s="80" t="n"/>
      <c r="H192">
        <f>IF(I192="","⚠️ Needs Review",IF(TODAY()-I192&gt;548,"🚨 Outdated",IF(TODAY()-I192&gt;365,"⚠️ Needs Review","✅ Current")))</f>
        <v/>
      </c>
      <c r="I192" s="80" t="n"/>
    </row>
    <row r="193">
      <c r="D193" s="80" t="n"/>
      <c r="H193">
        <f>IF(I193="","⚠️ Needs Review",IF(TODAY()-I193&gt;548,"🚨 Outdated",IF(TODAY()-I193&gt;365,"⚠️ Needs Review","✅ Current")))</f>
        <v/>
      </c>
      <c r="I193" s="80" t="n"/>
    </row>
    <row r="194">
      <c r="D194" s="80" t="n"/>
      <c r="H194">
        <f>IF(I194="","⚠️ Needs Review",IF(TODAY()-I194&gt;548,"🚨 Outdated",IF(TODAY()-I194&gt;365,"⚠️ Needs Review","✅ Current")))</f>
        <v/>
      </c>
      <c r="I194" s="80" t="n"/>
    </row>
    <row r="195">
      <c r="D195" s="80" t="n"/>
      <c r="H195">
        <f>IF(I195="","⚠️ Needs Review",IF(TODAY()-I195&gt;548,"🚨 Outdated",IF(TODAY()-I195&gt;365,"⚠️ Needs Review","✅ Current")))</f>
        <v/>
      </c>
      <c r="I195" s="80" t="n"/>
    </row>
    <row r="196">
      <c r="D196" s="80" t="n"/>
      <c r="H196">
        <f>IF(I196="","⚠️ Needs Review",IF(TODAY()-I196&gt;548,"🚨 Outdated",IF(TODAY()-I196&gt;365,"⚠️ Needs Review","✅ Current")))</f>
        <v/>
      </c>
      <c r="I196" s="80" t="n"/>
    </row>
    <row r="197">
      <c r="D197" s="80" t="n"/>
      <c r="H197">
        <f>IF(I197="","⚠️ Needs Review",IF(TODAY()-I197&gt;548,"🚨 Outdated",IF(TODAY()-I197&gt;365,"⚠️ Needs Review","✅ Current")))</f>
        <v/>
      </c>
      <c r="I197" s="80" t="n"/>
    </row>
    <row r="198">
      <c r="D198" s="80" t="n"/>
      <c r="H198">
        <f>IF(I198="","⚠️ Needs Review",IF(TODAY()-I198&gt;548,"🚨 Outdated",IF(TODAY()-I198&gt;365,"⚠️ Needs Review","✅ Current")))</f>
        <v/>
      </c>
      <c r="I198" s="80" t="n"/>
    </row>
    <row r="199">
      <c r="D199" s="80" t="n"/>
      <c r="H199">
        <f>IF(I199="","⚠️ Needs Review",IF(TODAY()-I199&gt;548,"🚨 Outdated",IF(TODAY()-I199&gt;365,"⚠️ Needs Review","✅ Current")))</f>
        <v/>
      </c>
      <c r="I199" s="80" t="n"/>
    </row>
    <row r="200">
      <c r="D200" s="80" t="n"/>
      <c r="H200">
        <f>IF(I200="","⚠️ Needs Review",IF(TODAY()-I200&gt;548,"🚨 Outdated",IF(TODAY()-I200&gt;365,"⚠️ Needs Review","✅ Current")))</f>
        <v/>
      </c>
      <c r="I200" s="80" t="n"/>
    </row>
    <row r="201">
      <c r="D201" s="80" t="n"/>
      <c r="H201">
        <f>IF(I201="","⚠️ Needs Review",IF(TODAY()-I201&gt;548,"🚨 Outdated",IF(TODAY()-I201&gt;365,"⚠️ Needs Review","✅ Current")))</f>
        <v/>
      </c>
      <c r="I201" s="80" t="n"/>
    </row>
    <row r="202">
      <c r="D202" s="80" t="n"/>
      <c r="H202">
        <f>IF(I202="","⚠️ Needs Review",IF(TODAY()-I202&gt;548,"🚨 Outdated",IF(TODAY()-I202&gt;365,"⚠️ Needs Review","✅ Current")))</f>
        <v/>
      </c>
      <c r="I202" s="80" t="n"/>
    </row>
    <row r="203">
      <c r="D203" s="80" t="n"/>
      <c r="H203">
        <f>IF(I203="","⚠️ Needs Review",IF(TODAY()-I203&gt;548,"🚨 Outdated",IF(TODAY()-I203&gt;365,"⚠️ Needs Review","✅ Current")))</f>
        <v/>
      </c>
      <c r="I203" s="80" t="n"/>
    </row>
    <row r="204">
      <c r="D204" s="80" t="n"/>
      <c r="H204">
        <f>IF(I204="","⚠️ Needs Review",IF(TODAY()-I204&gt;548,"🚨 Outdated",IF(TODAY()-I204&gt;365,"⚠️ Needs Review","✅ Current")))</f>
        <v/>
      </c>
      <c r="I204" s="80" t="n"/>
    </row>
    <row r="205">
      <c r="D205" s="80" t="n"/>
      <c r="H205">
        <f>IF(I205="","⚠️ Needs Review",IF(TODAY()-I205&gt;548,"🚨 Outdated",IF(TODAY()-I205&gt;365,"⚠️ Needs Review","✅ Current")))</f>
        <v/>
      </c>
      <c r="I205" s="80" t="n"/>
    </row>
    <row r="206">
      <c r="D206" s="80" t="n"/>
      <c r="H206">
        <f>IF(I206="","⚠️ Needs Review",IF(TODAY()-I206&gt;548,"🚨 Outdated",IF(TODAY()-I206&gt;365,"⚠️ Needs Review","✅ Current")))</f>
        <v/>
      </c>
      <c r="I206" s="80" t="n"/>
    </row>
    <row r="207">
      <c r="D207" s="80" t="n"/>
      <c r="H207">
        <f>IF(I207="","⚠️ Needs Review",IF(TODAY()-I207&gt;548,"🚨 Outdated",IF(TODAY()-I207&gt;365,"⚠️ Needs Review","✅ Current")))</f>
        <v/>
      </c>
      <c r="I207" s="80" t="n"/>
    </row>
    <row r="208">
      <c r="D208" s="80" t="n"/>
      <c r="H208">
        <f>IF(I208="","⚠️ Needs Review",IF(TODAY()-I208&gt;548,"🚨 Outdated",IF(TODAY()-I208&gt;365,"⚠️ Needs Review","✅ Current")))</f>
        <v/>
      </c>
      <c r="I208" s="80" t="n"/>
    </row>
    <row r="209">
      <c r="D209" s="80" t="n"/>
      <c r="H209">
        <f>IF(I209="","⚠️ Needs Review",IF(TODAY()-I209&gt;548,"🚨 Outdated",IF(TODAY()-I209&gt;365,"⚠️ Needs Review","✅ Current")))</f>
        <v/>
      </c>
      <c r="I209" s="80" t="n"/>
    </row>
    <row r="210">
      <c r="D210" s="80" t="n"/>
      <c r="H210">
        <f>IF(I210="","⚠️ Needs Review",IF(TODAY()-I210&gt;548,"🚨 Outdated",IF(TODAY()-I210&gt;365,"⚠️ Needs Review","✅ Current")))</f>
        <v/>
      </c>
      <c r="I210" s="80" t="n"/>
    </row>
    <row r="211">
      <c r="D211" s="80" t="n"/>
      <c r="H211">
        <f>IF(I211="","⚠️ Needs Review",IF(TODAY()-I211&gt;548,"🚨 Outdated",IF(TODAY()-I211&gt;365,"⚠️ Needs Review","✅ Current")))</f>
        <v/>
      </c>
      <c r="I211" s="80" t="n"/>
    </row>
    <row r="212">
      <c r="D212" s="80" t="n"/>
      <c r="H212">
        <f>IF(I212="","⚠️ Needs Review",IF(TODAY()-I212&gt;548,"🚨 Outdated",IF(TODAY()-I212&gt;365,"⚠️ Needs Review","✅ Current")))</f>
        <v/>
      </c>
      <c r="I212" s="80" t="n"/>
    </row>
  </sheetData>
  <mergeCells count="6">
    <mergeCell ref="A3:I3"/>
    <mergeCell ref="A2:I2"/>
    <mergeCell ref="A5:I5"/>
    <mergeCell ref="A4:I4"/>
    <mergeCell ref="A1:I1"/>
    <mergeCell ref="A6:I6"/>
  </mergeCells>
  <conditionalFormatting sqref="H13:H140">
    <cfRule type="cellIs" priority="1" operator="equal" dxfId="1">
      <formula>"✅ Current"</formula>
    </cfRule>
    <cfRule type="cellIs" priority="2" operator="equal" dxfId="3">
      <formula>"⚠️ Needs Review"</formula>
    </cfRule>
    <cfRule type="cellIs" priority="3" operator="equal" dxfId="4">
      <formula>"🚨 Outdated"</formula>
    </cfRule>
  </conditionalFormatting>
  <conditionalFormatting sqref="E13:E140">
    <cfRule type="cellIs" priority="4" operator="equal" dxfId="4">
      <formula>"🔴 High"</formula>
    </cfRule>
    <cfRule type="cellIs" priority="5" operator="equal" dxfId="5">
      <formula>"🟡 Medium"</formula>
    </cfRule>
    <cfRule type="cellIs" priority="6" operator="equal" dxfId="8">
      <formula>"🟢 Low"</formula>
    </cfRule>
  </conditionalFormatting>
  <conditionalFormatting sqref="I13:I140">
    <cfRule type="cellIs" priority="7" operator="lessThan" dxfId="0">
      <formula>TODAY()-365</formula>
    </cfRule>
    <cfRule type="cellIs" priority="8" operator="lessThan" dxfId="11">
      <formula>TODAY()-548</formula>
    </cfRule>
  </conditionalFormatting>
  <dataValidations count="3">
    <dataValidation sqref="A13:A500" showDropDown="0" showInputMessage="0" showErrorMessage="0" allowBlank="1" type="list">
      <formula1>"AEP/OEP Dates,SOA Requirements,Marketing Compliance,Part B Premium,Part D Premium,IRMAA Thresholds,Extra Help/LIS,Medicaid/MSP,SEP Rules,Certification,Licensing,IRS/Tax,Other"</formula1>
    </dataValidation>
    <dataValidation sqref="E13:E500" showDropDown="0" showInputMessage="0" showErrorMessage="0" allowBlank="1" type="list">
      <formula1>"🔴 High,🟡 Medium,🟢 Low"</formula1>
    </dataValidation>
    <dataValidation sqref="H13:H500" showDropDown="0" showInputMessage="0" showErrorMessage="0" allowBlank="1" type="list">
      <formula1>"✅ Current,⚠️ Needs Review,🚨 Outdated,🔄 Under Review"</formula1>
    </dataValidation>
  </dataValidations>
  <hyperlinks>
    <hyperlink xmlns:r="http://schemas.openxmlformats.org/officeDocument/2006/relationships" ref="G13" r:id="rId1"/>
    <hyperlink xmlns:r="http://schemas.openxmlformats.org/officeDocument/2006/relationships" ref="G14" r:id="rId2"/>
    <hyperlink xmlns:r="http://schemas.openxmlformats.org/officeDocument/2006/relationships" ref="G15" r:id="rId3"/>
    <hyperlink xmlns:r="http://schemas.openxmlformats.org/officeDocument/2006/relationships" ref="G16" r:id="rId4"/>
    <hyperlink xmlns:r="http://schemas.openxmlformats.org/officeDocument/2006/relationships" ref="G17" r:id="rId5"/>
    <hyperlink xmlns:r="http://schemas.openxmlformats.org/officeDocument/2006/relationships" ref="G18" r:id="rId6"/>
    <hyperlink xmlns:r="http://schemas.openxmlformats.org/officeDocument/2006/relationships" ref="G19" r:id="rId7"/>
    <hyperlink xmlns:r="http://schemas.openxmlformats.org/officeDocument/2006/relationships" ref="G20" r:id="rId8"/>
    <hyperlink xmlns:r="http://schemas.openxmlformats.org/officeDocument/2006/relationships" ref="G21" r:id="rId9"/>
    <hyperlink xmlns:r="http://schemas.openxmlformats.org/officeDocument/2006/relationships" ref="G22" r:id="rId10"/>
    <hyperlink xmlns:r="http://schemas.openxmlformats.org/officeDocument/2006/relationships" ref="G23" r:id="rId11"/>
    <hyperlink xmlns:r="http://schemas.openxmlformats.org/officeDocument/2006/relationships" ref="G24" r:id="rId12"/>
    <hyperlink xmlns:r="http://schemas.openxmlformats.org/officeDocument/2006/relationships" ref="G25" r:id="rId13"/>
    <hyperlink xmlns:r="http://schemas.openxmlformats.org/officeDocument/2006/relationships" ref="G26" r:id="rId14"/>
    <hyperlink xmlns:r="http://schemas.openxmlformats.org/officeDocument/2006/relationships" ref="G27" r:id="rId15"/>
    <hyperlink xmlns:r="http://schemas.openxmlformats.org/officeDocument/2006/relationships" ref="G28" r:id="rId16"/>
    <hyperlink xmlns:r="http://schemas.openxmlformats.org/officeDocument/2006/relationships" ref="G29" r:id="rId17"/>
    <hyperlink xmlns:r="http://schemas.openxmlformats.org/officeDocument/2006/relationships" ref="G30" r:id="rId18"/>
    <hyperlink xmlns:r="http://schemas.openxmlformats.org/officeDocument/2006/relationships" ref="G31" r:id="rId19"/>
    <hyperlink xmlns:r="http://schemas.openxmlformats.org/officeDocument/2006/relationships" ref="G32" r:id="rId20"/>
    <hyperlink xmlns:r="http://schemas.openxmlformats.org/officeDocument/2006/relationships" ref="G33" r:id="rId21"/>
    <hyperlink xmlns:r="http://schemas.openxmlformats.org/officeDocument/2006/relationships" ref="G34" r:id="rId22"/>
    <hyperlink xmlns:r="http://schemas.openxmlformats.org/officeDocument/2006/relationships" ref="G35" r:id="rId23"/>
    <hyperlink xmlns:r="http://schemas.openxmlformats.org/officeDocument/2006/relationships" ref="G36" r:id="rId24"/>
    <hyperlink xmlns:r="http://schemas.openxmlformats.org/officeDocument/2006/relationships" ref="G37" r:id="rId25"/>
    <hyperlink xmlns:r="http://schemas.openxmlformats.org/officeDocument/2006/relationships" ref="G38" r:id="rId26"/>
    <hyperlink xmlns:r="http://schemas.openxmlformats.org/officeDocument/2006/relationships" ref="G39" r:id="rId27"/>
  </hyperlinks>
  <pageMargins left="0.75" right="0.75" top="1" bottom="1" header="0.5" footer="0.5"/>
</worksheet>
</file>

<file path=xl/worksheets/sheet17.xml><?xml version="1.0" encoding="utf-8"?>
<worksheet xmlns="http://schemas.openxmlformats.org/spreadsheetml/2006/main">
  <sheetPr>
    <tabColor rgb="00334155"/>
    <outlinePr summaryBelow="1" summaryRight="1"/>
    <pageSetUpPr/>
  </sheetPr>
  <dimension ref="A1:B36"/>
  <sheetViews>
    <sheetView showGridLines="0" workbookViewId="0">
      <selection activeCell="A1" sqref="A1"/>
    </sheetView>
  </sheetViews>
  <sheetFormatPr baseColWidth="8" defaultRowHeight="15"/>
  <cols>
    <col width="70" customWidth="1" min="1" max="1"/>
    <col width="30" customWidth="1" min="2" max="2"/>
  </cols>
  <sheetData>
    <row r="1" ht="6" customHeight="1">
      <c r="A1" s="1" t="n"/>
    </row>
    <row r="2" ht="38" customHeight="1">
      <c r="A2" s="209" t="inlineStr">
        <is>
          <t>SETUP GUIDE</t>
        </is>
      </c>
    </row>
    <row r="3" ht="20" customHeight="1">
      <c r="A3" s="210" t="inlineStr">
        <is>
          <t>Start here — you'll be fully set up in under 10 minutes</t>
        </is>
      </c>
    </row>
    <row r="4" ht="8" customHeight="1">
      <c r="A4" s="1" t="n"/>
    </row>
    <row r="5" ht="26" customHeight="1">
      <c r="A5" s="128" t="inlineStr">
        <is>
          <t xml:space="preserve">  WELCOME TO YOUR MEDICARE AGENT OPERATING SYSTEM™</t>
        </is>
      </c>
    </row>
    <row r="6" ht="103" customHeight="1">
      <c r="A6" s="129" t="inlineStr">
        <is>
          <t>Thank you for purchasing from TemplateTitanHQ.
This is not a spreadsheet. This is a complete business operating system built for independent Medicare agents — it replaces your CRM, compliance log, commission tracker, renewal calendar, and sales training library in a single file that you own forever.
No subscriptions. No monthly fees. No learning curve. Open it, start entering your clients, and it runs itself.</t>
        </is>
      </c>
      <c r="B6" s="28" t="n"/>
    </row>
    <row r="8" ht="26" customHeight="1">
      <c r="A8" s="128" t="inlineStr">
        <is>
          <t xml:space="preserve">  STEP 1 — OPEN YOUR COMMAND CENTER</t>
        </is>
      </c>
    </row>
    <row r="9" ht="103" customHeight="1">
      <c r="A9" s="129" t="inlineStr">
        <is>
          <t>The 🏠 Command Center is your daily homepage. It automatically pulls data from every other tab and shows you:
• Your key business metrics (clients, policies, commissions, open SEPs)
• TODAY'S HOTLIST — what needs your attention right now
• AEP/OEP status with live countdown
• Pipeline health — how many leads are in each stage
Start here every morning. It takes 30 seconds to see the state of your entire business.</t>
        </is>
      </c>
      <c r="B9" s="28" t="n"/>
    </row>
    <row r="11" ht="26" customHeight="1">
      <c r="A11" s="128" t="inlineStr">
        <is>
          <t xml:space="preserve">  STEP 2 — IMPORT YOUR CLIENTS</t>
        </is>
      </c>
    </row>
    <row r="12" ht="74" customHeight="1">
      <c r="A12" s="125" t="inlineStr">
        <is>
          <t>Go to 👥 Client Roster.
• Enter each client starting at Row 8
• Age calculates automatically from Date of Birth
• Use the dropdown in Policy Status to keep data clean (Active, Pending, Cancelled, etc.)
• Annual Review Date will trigger alerts on the Command Center when clients are due within 30 days</t>
        </is>
      </c>
      <c r="B12" s="28" t="n"/>
    </row>
    <row r="14" ht="26" customHeight="1">
      <c r="A14" s="128" t="inlineStr">
        <is>
          <t xml:space="preserve">  STEP 3 — MOVE YOUR LEADS IN</t>
        </is>
      </c>
    </row>
    <row r="15" ht="70" customHeight="1">
      <c r="A15" s="129" t="inlineStr">
        <is>
          <t>Go to 🎯 Lead Pipeline.
• Add every prospect starting at Row 8
• Use the Stage dropdown — 12 stages from New Lead to Active Policy
• The Command Center Pipeline Health bar updates automatically
• Priority dropdown: 🔴 Hot, 🟡 Warm, 🔵 Cold</t>
        </is>
      </c>
      <c r="B15" s="28" t="n"/>
    </row>
    <row r="17" ht="26" customHeight="1">
      <c r="A17" s="128" t="inlineStr">
        <is>
          <t xml:space="preserve">  STEP 4 — SET UP YOUR SEP SCANNER</t>
        </is>
      </c>
    </row>
    <row r="18" ht="72" customHeight="1">
      <c r="A18" s="129" t="inlineStr">
        <is>
          <t>Go to 🔍 Opportunity Engine.
• Any time a client experiences a qualifying life event, add a row
• Enter the Event Date — the 63-day SEP window calculates automatically
• Status auto-updates: Upcoming → SEP Active → Expired
• The Command Center hotlist shows you windows closing within 14 days</t>
        </is>
      </c>
      <c r="B18" s="28" t="n"/>
    </row>
    <row r="20" ht="26" customHeight="1">
      <c r="A20" s="128" t="inlineStr">
        <is>
          <t xml:space="preserve">  STEP 5 — LOG YOUR COMMISSIONS</t>
        </is>
      </c>
    </row>
    <row r="21" ht="70" customHeight="1">
      <c r="A21" s="129" t="inlineStr">
        <is>
          <t>Go to 💰 Commissions.
• Log expected commissions when you submit applications
• Mark as Received when payment arrives
• Missing commissions are highlighted in red and counted on the Command Center
• Carrier Breakdown table shows your revenue split by carrier automatically</t>
        </is>
      </c>
      <c r="B21" s="28" t="n"/>
    </row>
    <row r="23" ht="26" customHeight="1">
      <c r="A23" s="128" t="inlineStr">
        <is>
          <t xml:space="preserve">  STEP 6 — TRACK SOA &amp; COMPLIANCE</t>
        </is>
      </c>
    </row>
    <row r="24" ht="70" customHeight="1">
      <c r="A24" s="125" t="inlineStr">
        <is>
          <t>Go to ⚖️ Compliance Vault.
• Log every appointment where Medicare plans are discussed
• The Flag column auto-fills: ✅ Compliant or 🚨 Needs Attention
• Missing SOAs are highlighted in red — address these immediately
• Keep this file backed up — you need SOA records for 10 years</t>
        </is>
      </c>
      <c r="B24" s="28" t="n"/>
    </row>
    <row r="26" ht="26" customHeight="1">
      <c r="A26" s="128" t="inlineStr">
        <is>
          <t xml:space="preserve">  TAB OVERVIEW</t>
        </is>
      </c>
    </row>
    <row r="27" ht="216" customHeight="1">
      <c r="A27" s="129" t="inlineStr">
        <is>
          <t>🏠 Command Center      — Daily cockpit. KPIs, hotlist, pipeline, enrollment status.
👥 Client Roster         — Complete book of business with auto-age and review alerts.
🎯 Lead Pipeline         — 12-stage sales workflow with conversion tracking.
🔍 Opportunity Engine    — SEP Scanner (auto 63-day window) + IEP Tracker.
🔥 AEP War Room          — Oct 15–Dec 7 battle plan: goals, countdown, client reviews.
💰 Commissions           — Full commission log with carrier breakdown and missing alerts.
🏥 Dual Eligible Hub     — QMB/SLMB/QI/QDWI reference + D-SNP client tracker.
🔔 Retention Hub         — Birthday alerts, annual reviews, OEP/AEP contact log.
⚖️ Compliance Vault      — SOA log with auto-compliance status and CMS rules reference.
📖 Agent Toolkit         — 10 word-for-word scripts + 12-question Medicare knowledge base.
🏆 Certifications        — AHIP, carrier certs, CE credits, license renewal tracker.
🔗 Resource Hub          — Every link you need organized by category — one click access.
📝 Setup Guide           — This page.</t>
        </is>
      </c>
      <c r="B27" s="28" t="n"/>
    </row>
    <row r="29" ht="26" customHeight="1">
      <c r="A29" s="128" t="inlineStr">
        <is>
          <t xml:space="preserve">  TIPS</t>
        </is>
      </c>
    </row>
    <row r="30" ht="133" customHeight="1">
      <c r="A30" s="129" t="inlineStr">
        <is>
          <t>• NEVER delete rows 1–7 on any tab — they contain formulas that power the Command Center.
• To sort or filter: click any header cell → Data → Filter (Excel) or Ctrl+Shift+L.
• Google Sheets users: File → Make a Copy to create your own editable version.
• Back up monthly: File → Download → Excel (.xlsx) → save with a date in the filename.
• Multiple agents: each agent gets their own copy — do not share one file across agents.
• The file auto-updates daily calculations (age, review due dates, SEP windows) every time you open it.</t>
        </is>
      </c>
      <c r="B30" s="28" t="n"/>
    </row>
    <row r="32" ht="26" customHeight="1">
      <c r="A32" s="128" t="inlineStr">
        <is>
          <t xml:space="preserve">  SUPPORT &amp; UPDATES</t>
        </is>
      </c>
    </row>
    <row r="33" ht="76" customHeight="1">
      <c r="A33" s="129" t="inlineStr">
        <is>
          <t>Questions? Email: support@templatetitanhq.com
Shop: etsy.com/shop/templatetitanhq
Content: @TemplateTitanHQ on TikTok and YouTube
Please leave a review on Etsy — it directly helps other Medicare agents find this tool.
Version 3.0 — Updated June 2026
Buyers always receive updated versions at no charge.</t>
        </is>
      </c>
      <c r="B33" s="28" t="n"/>
    </row>
    <row r="35" ht="26" customHeight="1">
      <c r="A35" s="109" t="inlineStr">
        <is>
          <t xml:space="preserve">  ⚠️  IF EXCEL SHOWS 'CIRCULAR REFERENCE' WARNING</t>
        </is>
      </c>
    </row>
    <row r="36" ht="60" customHeight="1">
      <c r="A36" s="239" t="inlineStr">
        <is>
          <t>This is a harmless compatibility notice that appears the first time you open the file. All formulas calculate correctly — ignore it.
To remove it permanently: File → Save a Copy → save with a new filename → open the new copy. Excel rewrites the file cleanly and the warning is gone for good.</t>
        </is>
      </c>
      <c r="B36" s="28" t="n"/>
    </row>
  </sheetData>
  <mergeCells count="26">
    <mergeCell ref="A24:B24"/>
    <mergeCell ref="A30:B30"/>
    <mergeCell ref="A15:B15"/>
    <mergeCell ref="A11:B11"/>
    <mergeCell ref="A36:B36"/>
    <mergeCell ref="A1:B1"/>
    <mergeCell ref="A6:B6"/>
    <mergeCell ref="A18:B18"/>
    <mergeCell ref="A27:B27"/>
    <mergeCell ref="A3:B3"/>
    <mergeCell ref="A12:B12"/>
    <mergeCell ref="A26:B26"/>
    <mergeCell ref="A21:B21"/>
    <mergeCell ref="A2:B2"/>
    <mergeCell ref="A33:B33"/>
    <mergeCell ref="A5:B5"/>
    <mergeCell ref="A32:B32"/>
    <mergeCell ref="A14:B14"/>
    <mergeCell ref="A23:B23"/>
    <mergeCell ref="A17:B17"/>
    <mergeCell ref="A8:B8"/>
    <mergeCell ref="A35:B35"/>
    <mergeCell ref="A4:B4"/>
    <mergeCell ref="A20:B20"/>
    <mergeCell ref="A29:B29"/>
    <mergeCell ref="A9:B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2026-06-05T03:23:14Z</dcterms:created>
  <dcterms:modified xmlns:dcterms="http://purl.org/dc/terms/" xmlns:xsi="http://www.w3.org/2001/XMLSchema-instance" xsi:type="dcterms:W3CDTF">2026-06-05T15:31:48Z</dcterms:modified>
</cp:coreProperties>
</file>