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Welcome" sheetId="1" state="visible" r:id="rId1"/>
    <sheet xmlns:r="http://schemas.openxmlformats.org/officeDocument/2006/relationships" name="📖 Start Here" sheetId="2" state="visible" r:id="rId2"/>
    <sheet xmlns:r="http://schemas.openxmlformats.org/officeDocument/2006/relationships" name="🔗 Compliance Chain" sheetId="3" state="visible" r:id="rId3"/>
    <sheet xmlns:r="http://schemas.openxmlformats.org/officeDocument/2006/relationships" name="📊 Compliance Dashboard" sheetId="4" state="visible" r:id="rId4"/>
    <sheet xmlns:r="http://schemas.openxmlformats.org/officeDocument/2006/relationships" name="🎁 More Tools" sheetId="5" state="visible" r:id="rId5"/>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21">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FFFFFF"/>
      <sz val="11"/>
    </font>
    <font>
      <name val="Calibri"/>
      <b val="1"/>
      <color rgb="003A3A3A"/>
      <sz val="10"/>
    </font>
    <font>
      <name val="Calibri"/>
      <b val="1"/>
      <color rgb="000F1F3D"/>
      <sz val="12"/>
    </font>
    <font>
      <name val="Calibri"/>
      <b val="1"/>
      <color rgb="00FFFFFF"/>
      <sz val="10"/>
    </font>
    <font>
      <name val="Calibri"/>
      <b val="1"/>
      <color rgb="00C9A227"/>
      <sz val="14"/>
    </font>
    <font>
      <name val="Calibri"/>
      <b val="1"/>
      <color rgb="009C6500"/>
      <sz val="9"/>
    </font>
    <font>
      <name val="Calibri"/>
      <b val="1"/>
      <color rgb="000F1F3D"/>
      <sz val="10"/>
    </font>
    <font>
      <name val="Calibri"/>
      <b val="1"/>
      <color rgb="000E7C86"/>
      <sz val="10"/>
    </font>
    <font>
      <name val="Calibri"/>
      <b val="1"/>
      <color rgb="00C9A227"/>
      <sz val="11"/>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1">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6F8FB"/>
      </patternFill>
    </fill>
    <fill>
      <patternFill patternType="solid">
        <fgColor rgb="00FFEB9C"/>
      </patternFill>
    </fill>
    <fill>
      <patternFill patternType="solid">
        <fgColor rgb="00FF6A1A"/>
      </patternFill>
    </fill>
  </fills>
  <borders count="7">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bottom style="thin">
        <color rgb="00DCE3F2"/>
      </bottom>
    </border>
    <border>
      <left/>
      <right/>
      <top/>
      <bottom style="thin">
        <color rgb="00DCE3F2"/>
      </bottom>
      <diagonal/>
    </border>
  </borders>
  <cellStyleXfs count="1">
    <xf numFmtId="0" fontId="0" fillId="0" borderId="0"/>
  </cellStyleXfs>
  <cellXfs count="34">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6" fillId="2" borderId="0" applyAlignment="1" pivotButton="0" quotePrefix="0" xfId="0">
      <alignment horizontal="left" vertical="center"/>
    </xf>
    <xf numFmtId="0" fontId="12" fillId="8" borderId="1" applyAlignment="1" pivotButton="0" quotePrefix="0" xfId="0">
      <alignment horizontal="left" vertical="center" wrapText="1"/>
    </xf>
    <xf numFmtId="0" fontId="5" fillId="8" borderId="1" applyAlignment="1" pivotButton="0" quotePrefix="0" xfId="0">
      <alignment horizontal="left" vertical="center" wrapText="1"/>
    </xf>
    <xf numFmtId="0" fontId="13" fillId="8" borderId="1" applyAlignment="1" pivotButton="0" quotePrefix="0" xfId="0">
      <alignment horizontal="left" vertical="center" wrapText="1"/>
    </xf>
    <xf numFmtId="0" fontId="11" fillId="9" borderId="0" applyAlignment="1" pivotButton="0" quotePrefix="0" xfId="0">
      <alignment horizontal="left" vertical="center" wrapText="1"/>
    </xf>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pivotButton="0" quotePrefix="0" xfId="0"/>
    <xf numFmtId="164" fontId="5" fillId="7" borderId="1" applyAlignment="1" pivotButton="0" quotePrefix="0" xfId="0">
      <alignment horizontal="center" vertical="center"/>
    </xf>
    <xf numFmtId="0" fontId="5" fillId="7" borderId="1" applyAlignment="1" pivotButton="0" quotePrefix="0" xfId="0">
      <alignment horizontal="right" vertical="center"/>
    </xf>
    <xf numFmtId="0" fontId="5" fillId="5" borderId="1" pivotButton="0" quotePrefix="0" xfId="0"/>
    <xf numFmtId="164" fontId="5" fillId="5" borderId="1" applyAlignment="1" pivotButton="0" quotePrefix="0" xfId="0">
      <alignment horizontal="center" vertical="center"/>
    </xf>
    <xf numFmtId="0" fontId="5" fillId="5" borderId="1" applyAlignment="1" pivotButton="0" quotePrefix="0" xfId="0">
      <alignment horizontal="right" vertical="center"/>
    </xf>
    <xf numFmtId="0" fontId="7" fillId="8" borderId="1" applyAlignment="1" pivotButton="0" quotePrefix="0" xfId="0">
      <alignment horizontal="left" vertical="center"/>
    </xf>
    <xf numFmtId="3" fontId="8" fillId="8" borderId="1" applyAlignment="1" pivotButton="0" quotePrefix="0" xfId="0">
      <alignment horizontal="center" vertical="center"/>
    </xf>
    <xf numFmtId="0" fontId="9" fillId="2" borderId="1" applyAlignment="1" pivotButton="0" quotePrefix="0" xfId="0">
      <alignment horizontal="left" vertical="center"/>
    </xf>
    <xf numFmtId="3" fontId="10" fillId="2" borderId="1" applyAlignment="1" pivotButton="0" quotePrefix="0" xfId="0">
      <alignment horizontal="center" vertical="center"/>
    </xf>
    <xf numFmtId="165" fontId="10" fillId="2" borderId="1" applyAlignment="1" pivotButton="0" quotePrefix="0" xfId="0">
      <alignment horizontal="center" vertical="center"/>
    </xf>
    <xf numFmtId="0" fontId="14" fillId="0" borderId="0" applyAlignment="1" pivotButton="0" quotePrefix="0" xfId="0">
      <alignment horizontal="left" vertical="center"/>
    </xf>
    <xf numFmtId="0" fontId="0" fillId="7" borderId="0" pivotButton="0" quotePrefix="0" xfId="0"/>
    <xf numFmtId="0" fontId="0" fillId="10" borderId="0" pivotButton="0" quotePrefix="0" xfId="0"/>
    <xf numFmtId="0" fontId="15" fillId="7" borderId="0" applyAlignment="1" pivotButton="0" quotePrefix="0" xfId="0">
      <alignment horizontal="left" vertical="center"/>
    </xf>
    <xf numFmtId="0" fontId="16" fillId="7" borderId="5" applyAlignment="1" pivotButton="0" quotePrefix="0" xfId="0">
      <alignment horizontal="left" vertical="center"/>
    </xf>
    <xf numFmtId="0" fontId="0" fillId="7" borderId="6" pivotButton="0" quotePrefix="0" xfId="0"/>
    <xf numFmtId="0" fontId="17" fillId="7" borderId="0" applyAlignment="1" pivotButton="0" quotePrefix="0" xfId="0">
      <alignment horizontal="center" vertical="center"/>
    </xf>
    <xf numFmtId="0" fontId="18" fillId="7" borderId="0" applyAlignment="1" pivotButton="0" quotePrefix="0" xfId="0">
      <alignment horizontal="left" vertical="center"/>
    </xf>
    <xf numFmtId="0" fontId="19" fillId="7" borderId="0" applyAlignment="1" pivotButton="0" quotePrefix="0" xfId="0">
      <alignment horizontal="left" vertical="center"/>
    </xf>
    <xf numFmtId="0" fontId="20" fillId="7" borderId="0" applyAlignment="1" pivotButton="0" quotePrefix="0" xfId="0">
      <alignment horizontal="left" vertical="center"/>
    </xf>
    <xf numFmtId="0" fontId="0" fillId="0" borderId="4" pivotButton="0" quotePrefix="0" xfId="0"/>
  </cellXfs>
  <cellStyles count="1">
    <cellStyle name="Normal" xfId="0" builtinId="0" hidden="0"/>
  </cellStyles>
  <dxfs count="3">
    <dxf>
      <font>
        <b val="1"/>
        <color rgb="001E7D4F"/>
      </font>
      <fill>
        <patternFill patternType="solid">
          <fgColor rgb="00C6EFCE"/>
        </patternFill>
      </fill>
    </dxf>
    <dxf>
      <font>
        <b val="1"/>
        <color rgb="009C0006"/>
      </font>
      <fill>
        <patternFill patternType="solid">
          <fgColor rgb="00FFC7CE"/>
        </patternFill>
      </fill>
    </dxf>
    <dxf>
      <font>
        <b val="1"/>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8153400" cy="2552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24" t="n"/>
      <c r="B1" s="24" t="n"/>
      <c r="C1" s="24" t="n"/>
      <c r="D1" s="24" t="n"/>
      <c r="E1" s="24" t="n"/>
      <c r="F1" s="24" t="n"/>
      <c r="G1" s="24" t="n"/>
    </row>
    <row r="2" ht="18" customHeight="1">
      <c r="A2" s="24" t="n"/>
      <c r="B2" s="24" t="n"/>
      <c r="C2" s="24" t="n"/>
      <c r="D2" s="24" t="n"/>
      <c r="E2" s="24" t="n"/>
      <c r="F2" s="24" t="n"/>
      <c r="G2" s="24" t="n"/>
    </row>
    <row r="3" ht="18" customHeight="1">
      <c r="A3" s="24" t="n"/>
      <c r="B3" s="24" t="n"/>
      <c r="C3" s="24" t="n"/>
      <c r="D3" s="24" t="n"/>
      <c r="E3" s="24" t="n"/>
      <c r="F3" s="24" t="n"/>
      <c r="G3" s="24" t="n"/>
    </row>
    <row r="4" ht="18" customHeight="1">
      <c r="A4" s="24" t="n"/>
      <c r="B4" s="24" t="n"/>
      <c r="C4" s="24" t="n"/>
      <c r="D4" s="24" t="n"/>
      <c r="E4" s="24" t="n"/>
      <c r="F4" s="24" t="n"/>
      <c r="G4" s="24" t="n"/>
    </row>
    <row r="5" ht="18" customHeight="1">
      <c r="A5" s="24" t="n"/>
      <c r="B5" s="24" t="n"/>
      <c r="C5" s="24" t="n"/>
      <c r="D5" s="24" t="n"/>
      <c r="E5" s="24" t="n"/>
      <c r="F5" s="24" t="n"/>
      <c r="G5" s="24" t="n"/>
    </row>
    <row r="6" ht="18" customHeight="1">
      <c r="A6" s="24" t="n"/>
      <c r="B6" s="24" t="n"/>
      <c r="C6" s="24" t="n"/>
      <c r="D6" s="24" t="n"/>
      <c r="E6" s="24" t="n"/>
      <c r="F6" s="24" t="n"/>
      <c r="G6" s="24" t="n"/>
    </row>
    <row r="7" ht="18" customHeight="1">
      <c r="A7" s="24" t="n"/>
      <c r="B7" s="24" t="n"/>
      <c r="C7" s="24" t="n"/>
      <c r="D7" s="24" t="n"/>
      <c r="E7" s="24" t="n"/>
      <c r="F7" s="24" t="n"/>
      <c r="G7" s="24" t="n"/>
    </row>
    <row r="8" ht="18" customHeight="1">
      <c r="A8" s="24" t="n"/>
      <c r="B8" s="24" t="n"/>
      <c r="C8" s="24" t="n"/>
      <c r="D8" s="24" t="n"/>
      <c r="E8" s="24" t="n"/>
      <c r="F8" s="24" t="n"/>
      <c r="G8" s="24" t="n"/>
    </row>
    <row r="9" ht="18" customHeight="1">
      <c r="A9" s="24" t="n"/>
      <c r="B9" s="24" t="n"/>
      <c r="C9" s="24" t="n"/>
      <c r="D9" s="24" t="n"/>
      <c r="E9" s="24" t="n"/>
      <c r="F9" s="24" t="n"/>
      <c r="G9" s="24" t="n"/>
    </row>
    <row r="10" ht="18" customHeight="1">
      <c r="A10" s="24" t="n"/>
      <c r="B10" s="24" t="n"/>
      <c r="C10" s="24" t="n"/>
      <c r="D10" s="24" t="n"/>
      <c r="E10" s="24" t="n"/>
      <c r="F10" s="24" t="n"/>
      <c r="G10" s="24" t="n"/>
    </row>
    <row r="11" ht="18" customHeight="1">
      <c r="A11" s="24" t="n"/>
      <c r="B11" s="24" t="n"/>
      <c r="C11" s="24" t="n"/>
      <c r="D11" s="24" t="n"/>
      <c r="E11" s="24" t="n"/>
      <c r="F11" s="24" t="n"/>
      <c r="G11" s="24" t="n"/>
    </row>
    <row r="12" ht="18" customHeight="1">
      <c r="A12" s="24" t="n"/>
      <c r="B12" s="24" t="n"/>
      <c r="C12" s="24" t="n"/>
      <c r="D12" s="24" t="n"/>
      <c r="E12" s="24" t="n"/>
      <c r="F12" s="24" t="n"/>
      <c r="G12" s="24" t="n"/>
    </row>
    <row r="13" ht="18" customHeight="1">
      <c r="A13" s="24" t="n"/>
      <c r="B13" s="24" t="n"/>
      <c r="C13" s="24" t="n"/>
      <c r="D13" s="24" t="n"/>
      <c r="E13" s="24" t="n"/>
      <c r="F13" s="24" t="n"/>
      <c r="G13" s="24" t="n"/>
    </row>
    <row r="14" ht="18" customHeight="1">
      <c r="A14" s="24" t="n"/>
      <c r="B14" s="24" t="n"/>
      <c r="C14" s="24" t="n"/>
      <c r="D14" s="24" t="n"/>
      <c r="E14" s="24" t="n"/>
      <c r="F14" s="24" t="n"/>
      <c r="G14" s="24" t="n"/>
    </row>
    <row r="15" ht="18" customHeight="1">
      <c r="A15" s="24" t="n"/>
      <c r="B15" s="24" t="n"/>
      <c r="C15" s="24" t="n"/>
      <c r="D15" s="24" t="n"/>
      <c r="E15" s="24" t="n"/>
      <c r="F15" s="24" t="n"/>
      <c r="G15" s="24" t="n"/>
    </row>
    <row r="16">
      <c r="A16" s="24" t="n"/>
      <c r="B16" s="24" t="n"/>
      <c r="C16" s="24" t="n"/>
      <c r="D16" s="24" t="n"/>
      <c r="E16" s="24" t="n"/>
      <c r="F16" s="24" t="n"/>
      <c r="G16" s="24" t="n"/>
    </row>
    <row r="17">
      <c r="A17" s="24" t="n"/>
      <c r="B17" s="24" t="n"/>
      <c r="C17" s="24" t="n"/>
      <c r="D17" s="24" t="n"/>
      <c r="E17" s="24" t="n"/>
      <c r="F17" s="24" t="n"/>
      <c r="G17" s="24" t="n"/>
    </row>
    <row r="18" ht="20" customHeight="1">
      <c r="A18" s="25" t="n"/>
      <c r="B18" s="26" t="inlineStr">
        <is>
          <t>WHAT'S INSIDE</t>
        </is>
      </c>
      <c r="C18" s="24" t="n"/>
      <c r="D18" s="24" t="n"/>
      <c r="E18" s="24" t="n"/>
      <c r="F18" s="24" t="n"/>
      <c r="G18" s="24" t="n"/>
    </row>
    <row r="19" ht="23" customHeight="1">
      <c r="A19" s="24" t="n"/>
      <c r="B19" s="27" t="inlineStr">
        <is>
          <t>—   Start Here</t>
        </is>
      </c>
      <c r="C19" s="28" t="n"/>
      <c r="D19" s="24" t="n"/>
      <c r="E19" s="27" t="inlineStr">
        <is>
          <t>—   Compliance Chain</t>
        </is>
      </c>
      <c r="F19" s="28" t="n"/>
      <c r="G19" s="24" t="n"/>
    </row>
    <row r="20" ht="23" customHeight="1">
      <c r="A20" s="24" t="n"/>
      <c r="B20" s="27" t="inlineStr">
        <is>
          <t>—   Compliance Dashboard</t>
        </is>
      </c>
      <c r="C20" s="28" t="n"/>
      <c r="D20" s="24" t="n"/>
      <c r="E20" s="24" t="n"/>
      <c r="F20" s="24" t="n"/>
      <c r="G20" s="24" t="n"/>
    </row>
    <row r="21">
      <c r="A21" s="24" t="n"/>
      <c r="B21" s="24" t="n"/>
      <c r="C21" s="24" t="n"/>
      <c r="D21" s="24" t="n"/>
      <c r="E21" s="24" t="n"/>
      <c r="F21" s="24" t="n"/>
      <c r="G21" s="24" t="n"/>
    </row>
    <row r="22" ht="20" customHeight="1">
      <c r="A22" s="25" t="n"/>
      <c r="B22" s="26" t="inlineStr">
        <is>
          <t>QUICK START</t>
        </is>
      </c>
      <c r="C22" s="24" t="n"/>
      <c r="D22" s="24" t="n"/>
      <c r="E22" s="24" t="n"/>
      <c r="F22" s="24" t="n"/>
      <c r="G22" s="24" t="n"/>
    </row>
    <row r="23" ht="22" customHeight="1">
      <c r="A23" s="24" t="n"/>
      <c r="B23" s="29" t="inlineStr">
        <is>
          <t>01</t>
        </is>
      </c>
      <c r="C23" s="30" t="inlineStr">
        <is>
          <t>Open in Excel — or in Google Sheets use File ▸ Make a copy.</t>
        </is>
      </c>
      <c r="D23" s="24" t="n"/>
      <c r="E23" s="24" t="n"/>
      <c r="F23" s="24" t="n"/>
      <c r="G23" s="24" t="n"/>
    </row>
    <row r="24" ht="22" customHeight="1">
      <c r="A24" s="24" t="n"/>
      <c r="B24" s="29" t="inlineStr">
        <is>
          <t>02</t>
        </is>
      </c>
      <c r="C24" s="30" t="inlineStr">
        <is>
          <t>Start on the “Start Here” tab.</t>
        </is>
      </c>
      <c r="D24" s="24" t="n"/>
      <c r="E24" s="24" t="n"/>
      <c r="F24" s="24" t="n"/>
      <c r="G24" s="24" t="n"/>
    </row>
    <row r="25" ht="22" customHeight="1">
      <c r="A25" s="24" t="n"/>
      <c r="B25" s="29" t="inlineStr">
        <is>
          <t>03</t>
        </is>
      </c>
      <c r="C25" s="30" t="inlineStr">
        <is>
          <t>Replace the sample / placeholder cells with your details.</t>
        </is>
      </c>
      <c r="D25" s="24" t="n"/>
      <c r="E25" s="24" t="n"/>
      <c r="F25" s="24" t="n"/>
      <c r="G25" s="24" t="n"/>
    </row>
    <row r="26">
      <c r="A26" s="24" t="n"/>
      <c r="B26" s="24" t="n"/>
      <c r="C26" s="24" t="n"/>
      <c r="D26" s="24" t="n"/>
      <c r="E26" s="24" t="n"/>
      <c r="F26" s="24" t="n"/>
      <c r="G26" s="24" t="n"/>
    </row>
    <row r="27" ht="5" customHeight="1">
      <c r="A27" s="24" t="n"/>
      <c r="B27" s="25" t="n"/>
      <c r="C27" s="24" t="n"/>
      <c r="D27" s="24" t="n"/>
      <c r="E27" s="24" t="n"/>
      <c r="F27" s="24" t="n"/>
      <c r="G27" s="24" t="n"/>
    </row>
    <row r="28" ht="22" customHeight="1">
      <c r="A28" s="24" t="n"/>
      <c r="B28" s="31" t="inlineStr">
        <is>
          <t>templatetitanhq.etsy.com        Excel · Google Sheets · yours forever — no subscription</t>
        </is>
      </c>
      <c r="C28" s="24" t="n"/>
      <c r="D28" s="24" t="n"/>
      <c r="E28" s="24" t="n"/>
      <c r="F28" s="24" t="n"/>
      <c r="G28" s="24" t="n"/>
    </row>
    <row r="29" ht="16" customHeight="1">
      <c r="A29" s="24" t="n"/>
      <c r="B29" s="32" t="inlineStr">
        <is>
          <t>Educational/organizational tool — not advice; not affiliated with CMS, SSA, or the federal Medicare program.</t>
        </is>
      </c>
      <c r="C29" s="24" t="n"/>
      <c r="D29" s="24" t="n"/>
      <c r="E29" s="24" t="n"/>
      <c r="F29" s="24" t="n"/>
      <c r="G29" s="24" t="n"/>
    </row>
    <row r="30">
      <c r="A30" s="24" t="n"/>
      <c r="B30" s="24" t="n"/>
      <c r="C30" s="24" t="n"/>
      <c r="D30" s="24" t="n"/>
      <c r="E30" s="24" t="n"/>
      <c r="F30" s="24" t="n"/>
      <c r="G30" s="24" t="n"/>
    </row>
  </sheetData>
  <mergeCells count="11">
    <mergeCell ref="B29:F29"/>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18"/>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CMS 2026 COMPLIANCE CHAIN</t>
        </is>
      </c>
    </row>
    <row r="3" ht="20" customHeight="1">
      <c r="A3" s="3" t="inlineStr">
        <is>
          <t>Build an audit-proof paper trail for every Medicare sale — in one sheet</t>
        </is>
      </c>
    </row>
    <row r="4" ht="6" customHeight="1">
      <c r="A4" s="4" t="n"/>
    </row>
    <row r="6" ht="24" customHeight="1">
      <c r="B6" s="5" t="inlineStr">
        <is>
          <t>WHAT'S INSIDE</t>
        </is>
      </c>
    </row>
    <row r="7" ht="50" customHeight="1">
      <c r="B7" s="6" t="inlineStr">
        <is>
          <t>🔗 What 'the chain' is</t>
        </is>
      </c>
      <c r="C7" s="7" t="inlineStr">
        <is>
          <t>CMS wants every sale traceable: where the lead came from → permission to contact → Scope of Appointment → the recorded call → kept for the retention period. A break anywhere = a commission/cert at risk.</t>
        </is>
      </c>
    </row>
    <row r="8" ht="50" customHeight="1">
      <c r="B8" s="6" t="inlineStr">
        <is>
          <t>✅ SOA — the 2026 change</t>
        </is>
      </c>
      <c r="C8" s="7" t="inlineStr">
        <is>
          <t>The 48-HOUR WAIT IS GONE effective Oct 1, 2026 (through Sep 30, 2026 the 48-hour advance wait still applies). From Oct 1 the SOA just has to be agreed &amp; recorded BEFORE the appointment — in writing for in-person. The tracker flags any SOA dated after the appointment as LATE, and for appointments before Oct 1, 2026 flags an SOA signed under 48 hours ahead as ⚠ &lt;48 HR (amber). Rows whose Lead Source is Walk-in or Inbound Call show ✓ EXEMPT automatically — the 48-hour wait never applied to those.</t>
        </is>
      </c>
    </row>
    <row r="9" ht="50" customHeight="1">
      <c r="B9" s="6" t="inlineStr">
        <is>
          <t>🎙️ Call recording</t>
        </is>
      </c>
      <c r="C9" s="7" t="inlineStr">
        <is>
          <t>As a TPMO (yes, independent agents count), record marketing, sales &amp; enrollment calls in their entirety. Log a reference/link so you can find the file fast.</t>
        </is>
      </c>
    </row>
    <row r="10" ht="50" customHeight="1">
      <c r="B10" s="6" t="inlineStr">
        <is>
          <t>📅 Retention</t>
        </is>
      </c>
      <c r="C10" s="7" t="inlineStr">
        <is>
          <t>Call-recording retention is now SPLIT (CY2027 final rule, 91 FR 17384, eff. 6/1/2026): the MARKETING/SALES portion is kept 6 years (audio yrs 1-3; audio or complete transcript yrs 4-6), the ENROLLMENT portion 10 years. SOA records stay 10 years (42 CFR 423.505). 'Retain Until' uses the conservative 10 yrs from enrollment — adjust if your carrier requires more.</t>
        </is>
      </c>
    </row>
    <row r="11" ht="50" customHeight="1">
      <c r="B11" s="6" t="inlineStr">
        <is>
          <t>🔑 PTC</t>
        </is>
      </c>
      <c r="C11" s="7" t="inlineStr">
        <is>
          <t>Permission to contact is valid 12 months and can now live on the SOA. The tracker flags PTC older than a year as EXPIRED.</t>
        </is>
      </c>
    </row>
    <row r="13" ht="24" customHeight="1">
      <c r="B13" s="5" t="inlineStr">
        <is>
          <t>SET IT UP</t>
        </is>
      </c>
    </row>
    <row r="14" ht="46" customHeight="1">
      <c r="B14" s="8" t="inlineStr">
        <is>
          <t>1. Open it</t>
        </is>
      </c>
      <c r="C14" s="7" t="inlineStr">
        <is>
          <t>Excel, Google Sheets, or Apple Numbers. Sheets: File ▸ Import ▸ Upload ▸ Replace.</t>
        </is>
      </c>
    </row>
    <row r="15" ht="46" customHeight="1">
      <c r="B15" s="8" t="inlineStr">
        <is>
          <t>2. Log each contact</t>
        </is>
      </c>
      <c r="C15" s="7" t="inlineStr">
        <is>
          <t>One row per beneficiary. Fill the dates as they happen — the status columns auto-calculate.</t>
        </is>
      </c>
    </row>
    <row r="16" ht="46" customHeight="1">
      <c r="B16" s="8" t="inlineStr">
        <is>
          <t>3. Work the red</t>
        </is>
      </c>
      <c r="C16" s="7" t="inlineStr">
        <is>
          <t>Check the Dashboard weekly. Every RED is a gap to close before it costs you.</t>
        </is>
      </c>
    </row>
    <row r="18" ht="46" customHeight="1">
      <c r="B18" s="9" t="inlineStr">
        <is>
          <t>⚠️ Educational/organizational tool only — NOT legal, compliance, or tax advice; not affiliated with CMS or any carrier. Medicare marketing rules change and vary by carrier/IMO. These reflect CMS guidance as of June 2026 (48-hr SOA eliminated 10/1/2026, still applies through 9/30/2026; recording retention split 6 yrs marketing/sales / 10 yrs enrollment per 91 FR 17384). Verify the current rules at CMS.gov and with your upline before relying on this in an audit.</t>
        </is>
      </c>
    </row>
  </sheetData>
  <mergeCells count="7">
    <mergeCell ref="B13:C13"/>
    <mergeCell ref="A1:D1"/>
    <mergeCell ref="B6:C6"/>
    <mergeCell ref="A4:D4"/>
    <mergeCell ref="A3:D3"/>
    <mergeCell ref="A2:D2"/>
    <mergeCell ref="B18:C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08"/>
  <sheetViews>
    <sheetView showGridLines="0" workbookViewId="0">
      <pane ySplit="8" topLeftCell="A9" activePane="bottomLeft" state="frozen"/>
      <selection pane="bottomLeft" activeCell="A1" sqref="A1"/>
    </sheetView>
  </sheetViews>
  <sheetFormatPr baseColWidth="8" defaultRowHeight="15"/>
  <cols>
    <col width="20" customWidth="1" min="1" max="1"/>
    <col width="15" customWidth="1" min="2" max="2"/>
    <col width="12" customWidth="1" min="3" max="3"/>
    <col width="12" customWidth="1" min="4" max="4"/>
    <col width="12" customWidth="1" min="5" max="5"/>
    <col width="13" customWidth="1" min="6" max="6"/>
    <col width="12" customWidth="1" min="7" max="7"/>
    <col width="13" customWidth="1" min="8" max="8"/>
    <col width="12" customWidth="1" min="9" max="9"/>
    <col width="12" customWidth="1" min="10" max="10"/>
    <col width="14" customWidth="1" min="11" max="11"/>
    <col width="12" customWidth="1" min="12" max="12"/>
    <col width="22" customWidth="1" min="13" max="13"/>
  </cols>
  <sheetData>
    <row r="1" ht="8" customHeight="1">
      <c r="A1" s="1" t="n"/>
    </row>
    <row r="2" ht="40" customHeight="1">
      <c r="A2" s="2" t="inlineStr">
        <is>
          <t>CMS 2026 COMPLIANCE CHAIN</t>
        </is>
      </c>
    </row>
    <row r="3" ht="20" customHeight="1">
      <c r="A3" s="3" t="inlineStr">
        <is>
          <t>Lead source → PTC → SOA → recording → retention. Every gap auto-flagged before an audit finds it.</t>
        </is>
      </c>
    </row>
    <row r="4" ht="6" customHeight="1">
      <c r="A4" s="4" t="n"/>
    </row>
    <row r="6" ht="30" customHeight="1">
      <c r="A6" s="10" t="inlineStr">
        <is>
          <t>ⓘ  2026 rule: the SOA must be agreed &amp; recorded BEFORE the appointment (written if in-person) — the old 48-hour wait is GONE eff. Oct 1, 2026 (it still applies through Sep 30, 2026). 'Chain Status' = DEFENSIBLE only when the SOA is on file, dated on/before the appointment, and the call was recorded. RED = a gap that puts your commission at risk. AMBER ⚠ &lt;48 HR = the SOA was signed under 48 hours before an appointment dated before Oct 1, 2026 — still a violation under the current rule; from Oct 1 this flag no longer fires. Lead Source = Walk-in or Inbound Call auto-shows ✓ EXEMPT (the 48-hour wait never applied to those).</t>
        </is>
      </c>
    </row>
    <row r="8" ht="28" customHeight="1">
      <c r="A8" s="11" t="inlineStr">
        <is>
          <t>Beneficiary</t>
        </is>
      </c>
      <c r="B8" s="11" t="inlineStr">
        <is>
          <t>Lead Source</t>
        </is>
      </c>
      <c r="C8" s="11" t="inlineStr">
        <is>
          <t>PTC Date</t>
        </is>
      </c>
      <c r="D8" s="11" t="inlineStr">
        <is>
          <t>PTC Status</t>
        </is>
      </c>
      <c r="E8" s="11" t="inlineStr">
        <is>
          <t>SOA Date</t>
        </is>
      </c>
      <c r="F8" s="11" t="inlineStr">
        <is>
          <t>SOA Method</t>
        </is>
      </c>
      <c r="G8" s="11" t="inlineStr">
        <is>
          <t>Appt Date</t>
        </is>
      </c>
      <c r="H8" s="11" t="inlineStr">
        <is>
          <t>SOA Before Appt?</t>
        </is>
      </c>
      <c r="I8" s="11" t="inlineStr">
        <is>
          <t>Call Recorded?</t>
        </is>
      </c>
      <c r="J8" s="11" t="inlineStr">
        <is>
          <t>Enroll Date</t>
        </is>
      </c>
      <c r="K8" s="11" t="inlineStr">
        <is>
          <t>Chain Status</t>
        </is>
      </c>
      <c r="L8" s="11" t="inlineStr">
        <is>
          <t>Retain Until</t>
        </is>
      </c>
      <c r="M8" s="11" t="inlineStr">
        <is>
          <t>Notes</t>
        </is>
      </c>
    </row>
    <row r="9">
      <c r="A9" s="12" t="n"/>
      <c r="B9" s="12" t="n"/>
      <c r="C9" s="13" t="n"/>
      <c r="D9" s="14">
        <f>IF($C9="","",IF(TODAY()&lt;=$C9+365,"Valid","EXPIRED"))</f>
        <v/>
      </c>
      <c r="E9" s="13" t="n"/>
      <c r="F9" s="12" t="n"/>
      <c r="G9" s="13" t="n"/>
      <c r="H9" s="14">
        <f>IF(OR($E9="",$G9=""),"",IF(OR($B9="Walk-in",$B9="Inbound Call"),"✓ EXEMPT",IF($E9&gt;$G9,"LATE",IF(AND($G9&lt;DATE(2026,10,1),($G9-$E9)&lt;2),"⚠ &lt;48 HR","OK"))))</f>
        <v/>
      </c>
      <c r="I9" s="12" t="n"/>
      <c r="J9" s="13" t="n"/>
      <c r="K9" s="14">
        <f>IF($A9="","",IF(AND($E9&lt;&gt;"",IF($G9="",TRUE,$E9&lt;=$G9),$I9="Yes"),"DEFENSIBLE","GAP"))</f>
        <v/>
      </c>
      <c r="L9" s="13">
        <f>IF($J9="","",EDATE($J9,120))</f>
        <v/>
      </c>
      <c r="M9" s="12" t="n"/>
    </row>
    <row r="10">
      <c r="A10" s="15" t="n"/>
      <c r="B10" s="15" t="n"/>
      <c r="C10" s="16" t="n"/>
      <c r="D10" s="17">
        <f>IF($C10="","",IF(TODAY()&lt;=$C10+365,"Valid","EXPIRED"))</f>
        <v/>
      </c>
      <c r="E10" s="16" t="n"/>
      <c r="F10" s="15" t="n"/>
      <c r="G10" s="16" t="n"/>
      <c r="H10" s="17">
        <f>IF(OR($E10="",$G10=""),"",IF(OR($B10="Walk-in",$B10="Inbound Call"),"✓ EXEMPT",IF($E10&gt;$G10,"LATE",IF(AND($G10&lt;DATE(2026,10,1),($G10-$E10)&lt;2),"⚠ &lt;48 HR","OK"))))</f>
        <v/>
      </c>
      <c r="I10" s="15" t="n"/>
      <c r="J10" s="16" t="n"/>
      <c r="K10" s="17">
        <f>IF($A10="","",IF(AND($E10&lt;&gt;"",IF($G10="",TRUE,$E10&lt;=$G10),$I10="Yes"),"DEFENSIBLE","GAP"))</f>
        <v/>
      </c>
      <c r="L10" s="16">
        <f>IF($J10="","",EDATE($J10,120))</f>
        <v/>
      </c>
      <c r="M10" s="15" t="n"/>
    </row>
    <row r="11">
      <c r="A11" s="12" t="n"/>
      <c r="B11" s="12" t="n"/>
      <c r="C11" s="13" t="n"/>
      <c r="D11" s="14">
        <f>IF($C11="","",IF(TODAY()&lt;=$C11+365,"Valid","EXPIRED"))</f>
        <v/>
      </c>
      <c r="E11" s="13" t="n"/>
      <c r="F11" s="12" t="n"/>
      <c r="G11" s="13" t="n"/>
      <c r="H11" s="14">
        <f>IF(OR($E11="",$G11=""),"",IF(OR($B11="Walk-in",$B11="Inbound Call"),"✓ EXEMPT",IF($E11&gt;$G11,"LATE",IF(AND($G11&lt;DATE(2026,10,1),($G11-$E11)&lt;2),"⚠ &lt;48 HR","OK"))))</f>
        <v/>
      </c>
      <c r="I11" s="12" t="n"/>
      <c r="J11" s="13" t="n"/>
      <c r="K11" s="14">
        <f>IF($A11="","",IF(AND($E11&lt;&gt;"",IF($G11="",TRUE,$E11&lt;=$G11),$I11="Yes"),"DEFENSIBLE","GAP"))</f>
        <v/>
      </c>
      <c r="L11" s="13">
        <f>IF($J11="","",EDATE($J11,120))</f>
        <v/>
      </c>
      <c r="M11" s="12" t="n"/>
    </row>
    <row r="12">
      <c r="A12" s="15" t="n"/>
      <c r="B12" s="15" t="n"/>
      <c r="C12" s="16" t="n"/>
      <c r="D12" s="17">
        <f>IF($C12="","",IF(TODAY()&lt;=$C12+365,"Valid","EXPIRED"))</f>
        <v/>
      </c>
      <c r="E12" s="16" t="n"/>
      <c r="F12" s="15" t="n"/>
      <c r="G12" s="16" t="n"/>
      <c r="H12" s="17">
        <f>IF(OR($E12="",$G12=""),"",IF(OR($B12="Walk-in",$B12="Inbound Call"),"✓ EXEMPT",IF($E12&gt;$G12,"LATE",IF(AND($G12&lt;DATE(2026,10,1),($G12-$E12)&lt;2),"⚠ &lt;48 HR","OK"))))</f>
        <v/>
      </c>
      <c r="I12" s="15" t="n"/>
      <c r="J12" s="16" t="n"/>
      <c r="K12" s="17">
        <f>IF($A12="","",IF(AND($E12&lt;&gt;"",IF($G12="",TRUE,$E12&lt;=$G12),$I12="Yes"),"DEFENSIBLE","GAP"))</f>
        <v/>
      </c>
      <c r="L12" s="16">
        <f>IF($J12="","",EDATE($J12,120))</f>
        <v/>
      </c>
      <c r="M12" s="15" t="n"/>
    </row>
    <row r="13">
      <c r="A13" s="12" t="n"/>
      <c r="B13" s="12" t="n"/>
      <c r="C13" s="13" t="n"/>
      <c r="D13" s="14">
        <f>IF($C13="","",IF(TODAY()&lt;=$C13+365,"Valid","EXPIRED"))</f>
        <v/>
      </c>
      <c r="E13" s="13" t="n"/>
      <c r="F13" s="12" t="n"/>
      <c r="G13" s="13" t="n"/>
      <c r="H13" s="14">
        <f>IF(OR($E13="",$G13=""),"",IF(OR($B13="Walk-in",$B13="Inbound Call"),"✓ EXEMPT",IF($E13&gt;$G13,"LATE",IF(AND($G13&lt;DATE(2026,10,1),($G13-$E13)&lt;2),"⚠ &lt;48 HR","OK"))))</f>
        <v/>
      </c>
      <c r="I13" s="12" t="n"/>
      <c r="J13" s="13" t="n"/>
      <c r="K13" s="14">
        <f>IF($A13="","",IF(AND($E13&lt;&gt;"",IF($G13="",TRUE,$E13&lt;=$G13),$I13="Yes"),"DEFENSIBLE","GAP"))</f>
        <v/>
      </c>
      <c r="L13" s="13">
        <f>IF($J13="","",EDATE($J13,120))</f>
        <v/>
      </c>
      <c r="M13" s="12" t="n"/>
    </row>
    <row r="14">
      <c r="A14" s="15" t="n"/>
      <c r="B14" s="15" t="n"/>
      <c r="C14" s="16" t="n"/>
      <c r="D14" s="17">
        <f>IF($C14="","",IF(TODAY()&lt;=$C14+365,"Valid","EXPIRED"))</f>
        <v/>
      </c>
      <c r="E14" s="16" t="n"/>
      <c r="F14" s="15" t="n"/>
      <c r="G14" s="16" t="n"/>
      <c r="H14" s="17">
        <f>IF(OR($E14="",$G14=""),"",IF(OR($B14="Walk-in",$B14="Inbound Call"),"✓ EXEMPT",IF($E14&gt;$G14,"LATE",IF(AND($G14&lt;DATE(2026,10,1),($G14-$E14)&lt;2),"⚠ &lt;48 HR","OK"))))</f>
        <v/>
      </c>
      <c r="I14" s="15" t="n"/>
      <c r="J14" s="16" t="n"/>
      <c r="K14" s="17">
        <f>IF($A14="","",IF(AND($E14&lt;&gt;"",IF($G14="",TRUE,$E14&lt;=$G14),$I14="Yes"),"DEFENSIBLE","GAP"))</f>
        <v/>
      </c>
      <c r="L14" s="16">
        <f>IF($J14="","",EDATE($J14,120))</f>
        <v/>
      </c>
      <c r="M14" s="15" t="n"/>
    </row>
    <row r="15">
      <c r="A15" s="12" t="n"/>
      <c r="B15" s="12" t="n"/>
      <c r="C15" s="13" t="n"/>
      <c r="D15" s="14">
        <f>IF($C15="","",IF(TODAY()&lt;=$C15+365,"Valid","EXPIRED"))</f>
        <v/>
      </c>
      <c r="E15" s="13" t="n"/>
      <c r="F15" s="12" t="n"/>
      <c r="G15" s="13" t="n"/>
      <c r="H15" s="14">
        <f>IF(OR($E15="",$G15=""),"",IF(OR($B15="Walk-in",$B15="Inbound Call"),"✓ EXEMPT",IF($E15&gt;$G15,"LATE",IF(AND($G15&lt;DATE(2026,10,1),($G15-$E15)&lt;2),"⚠ &lt;48 HR","OK"))))</f>
        <v/>
      </c>
      <c r="I15" s="12" t="n"/>
      <c r="J15" s="13" t="n"/>
      <c r="K15" s="14">
        <f>IF($A15="","",IF(AND($E15&lt;&gt;"",IF($G15="",TRUE,$E15&lt;=$G15),$I15="Yes"),"DEFENSIBLE","GAP"))</f>
        <v/>
      </c>
      <c r="L15" s="13">
        <f>IF($J15="","",EDATE($J15,120))</f>
        <v/>
      </c>
      <c r="M15" s="12" t="n"/>
    </row>
    <row r="16">
      <c r="A16" s="15" t="n"/>
      <c r="B16" s="15" t="n"/>
      <c r="C16" s="16" t="n"/>
      <c r="D16" s="17">
        <f>IF($C16="","",IF(TODAY()&lt;=$C16+365,"Valid","EXPIRED"))</f>
        <v/>
      </c>
      <c r="E16" s="16" t="n"/>
      <c r="F16" s="15" t="n"/>
      <c r="G16" s="16" t="n"/>
      <c r="H16" s="17">
        <f>IF(OR($E16="",$G16=""),"",IF(OR($B16="Walk-in",$B16="Inbound Call"),"✓ EXEMPT",IF($E16&gt;$G16,"LATE",IF(AND($G16&lt;DATE(2026,10,1),($G16-$E16)&lt;2),"⚠ &lt;48 HR","OK"))))</f>
        <v/>
      </c>
      <c r="I16" s="15" t="n"/>
      <c r="J16" s="16" t="n"/>
      <c r="K16" s="17">
        <f>IF($A16="","",IF(AND($E16&lt;&gt;"",IF($G16="",TRUE,$E16&lt;=$G16),$I16="Yes"),"DEFENSIBLE","GAP"))</f>
        <v/>
      </c>
      <c r="L16" s="16">
        <f>IF($J16="","",EDATE($J16,120))</f>
        <v/>
      </c>
      <c r="M16" s="15" t="n"/>
    </row>
    <row r="17">
      <c r="A17" s="12" t="n"/>
      <c r="B17" s="12" t="n"/>
      <c r="C17" s="13" t="n"/>
      <c r="D17" s="14">
        <f>IF($C17="","",IF(TODAY()&lt;=$C17+365,"Valid","EXPIRED"))</f>
        <v/>
      </c>
      <c r="E17" s="13" t="n"/>
      <c r="F17" s="12" t="n"/>
      <c r="G17" s="13" t="n"/>
      <c r="H17" s="14">
        <f>IF(OR($E17="",$G17=""),"",IF(OR($B17="Walk-in",$B17="Inbound Call"),"✓ EXEMPT",IF($E17&gt;$G17,"LATE",IF(AND($G17&lt;DATE(2026,10,1),($G17-$E17)&lt;2),"⚠ &lt;48 HR","OK"))))</f>
        <v/>
      </c>
      <c r="I17" s="12" t="n"/>
      <c r="J17" s="13" t="n"/>
      <c r="K17" s="14">
        <f>IF($A17="","",IF(AND($E17&lt;&gt;"",IF($G17="",TRUE,$E17&lt;=$G17),$I17="Yes"),"DEFENSIBLE","GAP"))</f>
        <v/>
      </c>
      <c r="L17" s="13">
        <f>IF($J17="","",EDATE($J17,120))</f>
        <v/>
      </c>
      <c r="M17" s="12" t="n"/>
    </row>
    <row r="18">
      <c r="A18" s="15" t="n"/>
      <c r="B18" s="15" t="n"/>
      <c r="C18" s="16" t="n"/>
      <c r="D18" s="17">
        <f>IF($C18="","",IF(TODAY()&lt;=$C18+365,"Valid","EXPIRED"))</f>
        <v/>
      </c>
      <c r="E18" s="16" t="n"/>
      <c r="F18" s="15" t="n"/>
      <c r="G18" s="16" t="n"/>
      <c r="H18" s="17">
        <f>IF(OR($E18="",$G18=""),"",IF(OR($B18="Walk-in",$B18="Inbound Call"),"✓ EXEMPT",IF($E18&gt;$G18,"LATE",IF(AND($G18&lt;DATE(2026,10,1),($G18-$E18)&lt;2),"⚠ &lt;48 HR","OK"))))</f>
        <v/>
      </c>
      <c r="I18" s="15" t="n"/>
      <c r="J18" s="16" t="n"/>
      <c r="K18" s="17">
        <f>IF($A18="","",IF(AND($E18&lt;&gt;"",IF($G18="",TRUE,$E18&lt;=$G18),$I18="Yes"),"DEFENSIBLE","GAP"))</f>
        <v/>
      </c>
      <c r="L18" s="16">
        <f>IF($J18="","",EDATE($J18,120))</f>
        <v/>
      </c>
      <c r="M18" s="15" t="n"/>
    </row>
    <row r="19">
      <c r="A19" s="12" t="n"/>
      <c r="B19" s="12" t="n"/>
      <c r="C19" s="13" t="n"/>
      <c r="D19" s="14">
        <f>IF($C19="","",IF(TODAY()&lt;=$C19+365,"Valid","EXPIRED"))</f>
        <v/>
      </c>
      <c r="E19" s="13" t="n"/>
      <c r="F19" s="12" t="n"/>
      <c r="G19" s="13" t="n"/>
      <c r="H19" s="14">
        <f>IF(OR($E19="",$G19=""),"",IF(OR($B19="Walk-in",$B19="Inbound Call"),"✓ EXEMPT",IF($E19&gt;$G19,"LATE",IF(AND($G19&lt;DATE(2026,10,1),($G19-$E19)&lt;2),"⚠ &lt;48 HR","OK"))))</f>
        <v/>
      </c>
      <c r="I19" s="12" t="n"/>
      <c r="J19" s="13" t="n"/>
      <c r="K19" s="14">
        <f>IF($A19="","",IF(AND($E19&lt;&gt;"",IF($G19="",TRUE,$E19&lt;=$G19),$I19="Yes"),"DEFENSIBLE","GAP"))</f>
        <v/>
      </c>
      <c r="L19" s="13">
        <f>IF($J19="","",EDATE($J19,120))</f>
        <v/>
      </c>
      <c r="M19" s="12" t="n"/>
    </row>
    <row r="20">
      <c r="A20" s="15" t="n"/>
      <c r="B20" s="15" t="n"/>
      <c r="C20" s="16" t="n"/>
      <c r="D20" s="17">
        <f>IF($C20="","",IF(TODAY()&lt;=$C20+365,"Valid","EXPIRED"))</f>
        <v/>
      </c>
      <c r="E20" s="16" t="n"/>
      <c r="F20" s="15" t="n"/>
      <c r="G20" s="16" t="n"/>
      <c r="H20" s="17">
        <f>IF(OR($E20="",$G20=""),"",IF(OR($B20="Walk-in",$B20="Inbound Call"),"✓ EXEMPT",IF($E20&gt;$G20,"LATE",IF(AND($G20&lt;DATE(2026,10,1),($G20-$E20)&lt;2),"⚠ &lt;48 HR","OK"))))</f>
        <v/>
      </c>
      <c r="I20" s="15" t="n"/>
      <c r="J20" s="16" t="n"/>
      <c r="K20" s="17">
        <f>IF($A20="","",IF(AND($E20&lt;&gt;"",IF($G20="",TRUE,$E20&lt;=$G20),$I20="Yes"),"DEFENSIBLE","GAP"))</f>
        <v/>
      </c>
      <c r="L20" s="16">
        <f>IF($J20="","",EDATE($J20,120))</f>
        <v/>
      </c>
      <c r="M20" s="15" t="n"/>
    </row>
    <row r="21">
      <c r="A21" s="12" t="n"/>
      <c r="B21" s="12" t="n"/>
      <c r="C21" s="13" t="n"/>
      <c r="D21" s="14">
        <f>IF($C21="","",IF(TODAY()&lt;=$C21+365,"Valid","EXPIRED"))</f>
        <v/>
      </c>
      <c r="E21" s="13" t="n"/>
      <c r="F21" s="12" t="n"/>
      <c r="G21" s="13" t="n"/>
      <c r="H21" s="14">
        <f>IF(OR($E21="",$G21=""),"",IF(OR($B21="Walk-in",$B21="Inbound Call"),"✓ EXEMPT",IF($E21&gt;$G21,"LATE",IF(AND($G21&lt;DATE(2026,10,1),($G21-$E21)&lt;2),"⚠ &lt;48 HR","OK"))))</f>
        <v/>
      </c>
      <c r="I21" s="12" t="n"/>
      <c r="J21" s="13" t="n"/>
      <c r="K21" s="14">
        <f>IF($A21="","",IF(AND($E21&lt;&gt;"",IF($G21="",TRUE,$E21&lt;=$G21),$I21="Yes"),"DEFENSIBLE","GAP"))</f>
        <v/>
      </c>
      <c r="L21" s="13">
        <f>IF($J21="","",EDATE($J21,120))</f>
        <v/>
      </c>
      <c r="M21" s="12" t="n"/>
    </row>
    <row r="22">
      <c r="A22" s="15" t="n"/>
      <c r="B22" s="15" t="n"/>
      <c r="C22" s="16" t="n"/>
      <c r="D22" s="17">
        <f>IF($C22="","",IF(TODAY()&lt;=$C22+365,"Valid","EXPIRED"))</f>
        <v/>
      </c>
      <c r="E22" s="16" t="n"/>
      <c r="F22" s="15" t="n"/>
      <c r="G22" s="16" t="n"/>
      <c r="H22" s="17">
        <f>IF(OR($E22="",$G22=""),"",IF(OR($B22="Walk-in",$B22="Inbound Call"),"✓ EXEMPT",IF($E22&gt;$G22,"LATE",IF(AND($G22&lt;DATE(2026,10,1),($G22-$E22)&lt;2),"⚠ &lt;48 HR","OK"))))</f>
        <v/>
      </c>
      <c r="I22" s="15" t="n"/>
      <c r="J22" s="16" t="n"/>
      <c r="K22" s="17">
        <f>IF($A22="","",IF(AND($E22&lt;&gt;"",IF($G22="",TRUE,$E22&lt;=$G22),$I22="Yes"),"DEFENSIBLE","GAP"))</f>
        <v/>
      </c>
      <c r="L22" s="16">
        <f>IF($J22="","",EDATE($J22,120))</f>
        <v/>
      </c>
      <c r="M22" s="15" t="n"/>
    </row>
    <row r="23">
      <c r="A23" s="12" t="n"/>
      <c r="B23" s="12" t="n"/>
      <c r="C23" s="13" t="n"/>
      <c r="D23" s="14">
        <f>IF($C23="","",IF(TODAY()&lt;=$C23+365,"Valid","EXPIRED"))</f>
        <v/>
      </c>
      <c r="E23" s="13" t="n"/>
      <c r="F23" s="12" t="n"/>
      <c r="G23" s="13" t="n"/>
      <c r="H23" s="14">
        <f>IF(OR($E23="",$G23=""),"",IF(OR($B23="Walk-in",$B23="Inbound Call"),"✓ EXEMPT",IF($E23&gt;$G23,"LATE",IF(AND($G23&lt;DATE(2026,10,1),($G23-$E23)&lt;2),"⚠ &lt;48 HR","OK"))))</f>
        <v/>
      </c>
      <c r="I23" s="12" t="n"/>
      <c r="J23" s="13" t="n"/>
      <c r="K23" s="14">
        <f>IF($A23="","",IF(AND($E23&lt;&gt;"",IF($G23="",TRUE,$E23&lt;=$G23),$I23="Yes"),"DEFENSIBLE","GAP"))</f>
        <v/>
      </c>
      <c r="L23" s="13">
        <f>IF($J23="","",EDATE($J23,120))</f>
        <v/>
      </c>
      <c r="M23" s="12" t="n"/>
    </row>
    <row r="24">
      <c r="A24" s="15" t="n"/>
      <c r="B24" s="15" t="n"/>
      <c r="C24" s="16" t="n"/>
      <c r="D24" s="17">
        <f>IF($C24="","",IF(TODAY()&lt;=$C24+365,"Valid","EXPIRED"))</f>
        <v/>
      </c>
      <c r="E24" s="16" t="n"/>
      <c r="F24" s="15" t="n"/>
      <c r="G24" s="16" t="n"/>
      <c r="H24" s="17">
        <f>IF(OR($E24="",$G24=""),"",IF(OR($B24="Walk-in",$B24="Inbound Call"),"✓ EXEMPT",IF($E24&gt;$G24,"LATE",IF(AND($G24&lt;DATE(2026,10,1),($G24-$E24)&lt;2),"⚠ &lt;48 HR","OK"))))</f>
        <v/>
      </c>
      <c r="I24" s="15" t="n"/>
      <c r="J24" s="16" t="n"/>
      <c r="K24" s="17">
        <f>IF($A24="","",IF(AND($E24&lt;&gt;"",IF($G24="",TRUE,$E24&lt;=$G24),$I24="Yes"),"DEFENSIBLE","GAP"))</f>
        <v/>
      </c>
      <c r="L24" s="16">
        <f>IF($J24="","",EDATE($J24,120))</f>
        <v/>
      </c>
      <c r="M24" s="15" t="n"/>
    </row>
    <row r="25">
      <c r="A25" s="12" t="n"/>
      <c r="B25" s="12" t="n"/>
      <c r="C25" s="13" t="n"/>
      <c r="D25" s="14">
        <f>IF($C25="","",IF(TODAY()&lt;=$C25+365,"Valid","EXPIRED"))</f>
        <v/>
      </c>
      <c r="E25" s="13" t="n"/>
      <c r="F25" s="12" t="n"/>
      <c r="G25" s="13" t="n"/>
      <c r="H25" s="14">
        <f>IF(OR($E25="",$G25=""),"",IF(OR($B25="Walk-in",$B25="Inbound Call"),"✓ EXEMPT",IF($E25&gt;$G25,"LATE",IF(AND($G25&lt;DATE(2026,10,1),($G25-$E25)&lt;2),"⚠ &lt;48 HR","OK"))))</f>
        <v/>
      </c>
      <c r="I25" s="12" t="n"/>
      <c r="J25" s="13" t="n"/>
      <c r="K25" s="14">
        <f>IF($A25="","",IF(AND($E25&lt;&gt;"",IF($G25="",TRUE,$E25&lt;=$G25),$I25="Yes"),"DEFENSIBLE","GAP"))</f>
        <v/>
      </c>
      <c r="L25" s="13">
        <f>IF($J25="","",EDATE($J25,120))</f>
        <v/>
      </c>
      <c r="M25" s="12" t="n"/>
    </row>
    <row r="26">
      <c r="A26" s="15" t="n"/>
      <c r="B26" s="15" t="n"/>
      <c r="C26" s="16" t="n"/>
      <c r="D26" s="17">
        <f>IF($C26="","",IF(TODAY()&lt;=$C26+365,"Valid","EXPIRED"))</f>
        <v/>
      </c>
      <c r="E26" s="16" t="n"/>
      <c r="F26" s="15" t="n"/>
      <c r="G26" s="16" t="n"/>
      <c r="H26" s="17">
        <f>IF(OR($E26="",$G26=""),"",IF(OR($B26="Walk-in",$B26="Inbound Call"),"✓ EXEMPT",IF($E26&gt;$G26,"LATE",IF(AND($G26&lt;DATE(2026,10,1),($G26-$E26)&lt;2),"⚠ &lt;48 HR","OK"))))</f>
        <v/>
      </c>
      <c r="I26" s="15" t="n"/>
      <c r="J26" s="16" t="n"/>
      <c r="K26" s="17">
        <f>IF($A26="","",IF(AND($E26&lt;&gt;"",IF($G26="",TRUE,$E26&lt;=$G26),$I26="Yes"),"DEFENSIBLE","GAP"))</f>
        <v/>
      </c>
      <c r="L26" s="16">
        <f>IF($J26="","",EDATE($J26,120))</f>
        <v/>
      </c>
      <c r="M26" s="15" t="n"/>
    </row>
    <row r="27">
      <c r="A27" s="12" t="n"/>
      <c r="B27" s="12" t="n"/>
      <c r="C27" s="13" t="n"/>
      <c r="D27" s="14">
        <f>IF($C27="","",IF(TODAY()&lt;=$C27+365,"Valid","EXPIRED"))</f>
        <v/>
      </c>
      <c r="E27" s="13" t="n"/>
      <c r="F27" s="12" t="n"/>
      <c r="G27" s="13" t="n"/>
      <c r="H27" s="14">
        <f>IF(OR($E27="",$G27=""),"",IF(OR($B27="Walk-in",$B27="Inbound Call"),"✓ EXEMPT",IF($E27&gt;$G27,"LATE",IF(AND($G27&lt;DATE(2026,10,1),($G27-$E27)&lt;2),"⚠ &lt;48 HR","OK"))))</f>
        <v/>
      </c>
      <c r="I27" s="12" t="n"/>
      <c r="J27" s="13" t="n"/>
      <c r="K27" s="14">
        <f>IF($A27="","",IF(AND($E27&lt;&gt;"",IF($G27="",TRUE,$E27&lt;=$G27),$I27="Yes"),"DEFENSIBLE","GAP"))</f>
        <v/>
      </c>
      <c r="L27" s="13">
        <f>IF($J27="","",EDATE($J27,120))</f>
        <v/>
      </c>
      <c r="M27" s="12" t="n"/>
    </row>
    <row r="28">
      <c r="A28" s="15" t="n"/>
      <c r="B28" s="15" t="n"/>
      <c r="C28" s="16" t="n"/>
      <c r="D28" s="17">
        <f>IF($C28="","",IF(TODAY()&lt;=$C28+365,"Valid","EXPIRED"))</f>
        <v/>
      </c>
      <c r="E28" s="16" t="n"/>
      <c r="F28" s="15" t="n"/>
      <c r="G28" s="16" t="n"/>
      <c r="H28" s="17">
        <f>IF(OR($E28="",$G28=""),"",IF(OR($B28="Walk-in",$B28="Inbound Call"),"✓ EXEMPT",IF($E28&gt;$G28,"LATE",IF(AND($G28&lt;DATE(2026,10,1),($G28-$E28)&lt;2),"⚠ &lt;48 HR","OK"))))</f>
        <v/>
      </c>
      <c r="I28" s="15" t="n"/>
      <c r="J28" s="16" t="n"/>
      <c r="K28" s="17">
        <f>IF($A28="","",IF(AND($E28&lt;&gt;"",IF($G28="",TRUE,$E28&lt;=$G28),$I28="Yes"),"DEFENSIBLE","GAP"))</f>
        <v/>
      </c>
      <c r="L28" s="16">
        <f>IF($J28="","",EDATE($J28,120))</f>
        <v/>
      </c>
      <c r="M28" s="15" t="n"/>
    </row>
    <row r="29">
      <c r="A29" s="12" t="n"/>
      <c r="B29" s="12" t="n"/>
      <c r="C29" s="13" t="n"/>
      <c r="D29" s="14">
        <f>IF($C29="","",IF(TODAY()&lt;=$C29+365,"Valid","EXPIRED"))</f>
        <v/>
      </c>
      <c r="E29" s="13" t="n"/>
      <c r="F29" s="12" t="n"/>
      <c r="G29" s="13" t="n"/>
      <c r="H29" s="14">
        <f>IF(OR($E29="",$G29=""),"",IF(OR($B29="Walk-in",$B29="Inbound Call"),"✓ EXEMPT",IF($E29&gt;$G29,"LATE",IF(AND($G29&lt;DATE(2026,10,1),($G29-$E29)&lt;2),"⚠ &lt;48 HR","OK"))))</f>
        <v/>
      </c>
      <c r="I29" s="12" t="n"/>
      <c r="J29" s="13" t="n"/>
      <c r="K29" s="14">
        <f>IF($A29="","",IF(AND($E29&lt;&gt;"",IF($G29="",TRUE,$E29&lt;=$G29),$I29="Yes"),"DEFENSIBLE","GAP"))</f>
        <v/>
      </c>
      <c r="L29" s="13">
        <f>IF($J29="","",EDATE($J29,120))</f>
        <v/>
      </c>
      <c r="M29" s="12" t="n"/>
    </row>
    <row r="30">
      <c r="A30" s="15" t="n"/>
      <c r="B30" s="15" t="n"/>
      <c r="C30" s="16" t="n"/>
      <c r="D30" s="17">
        <f>IF($C30="","",IF(TODAY()&lt;=$C30+365,"Valid","EXPIRED"))</f>
        <v/>
      </c>
      <c r="E30" s="16" t="n"/>
      <c r="F30" s="15" t="n"/>
      <c r="G30" s="16" t="n"/>
      <c r="H30" s="17">
        <f>IF(OR($E30="",$G30=""),"",IF(OR($B30="Walk-in",$B30="Inbound Call"),"✓ EXEMPT",IF($E30&gt;$G30,"LATE",IF(AND($G30&lt;DATE(2026,10,1),($G30-$E30)&lt;2),"⚠ &lt;48 HR","OK"))))</f>
        <v/>
      </c>
      <c r="I30" s="15" t="n"/>
      <c r="J30" s="16" t="n"/>
      <c r="K30" s="17">
        <f>IF($A30="","",IF(AND($E30&lt;&gt;"",IF($G30="",TRUE,$E30&lt;=$G30),$I30="Yes"),"DEFENSIBLE","GAP"))</f>
        <v/>
      </c>
      <c r="L30" s="16">
        <f>IF($J30="","",EDATE($J30,120))</f>
        <v/>
      </c>
      <c r="M30" s="15" t="n"/>
    </row>
    <row r="31">
      <c r="A31" s="12" t="n"/>
      <c r="B31" s="12" t="n"/>
      <c r="C31" s="13" t="n"/>
      <c r="D31" s="14">
        <f>IF($C31="","",IF(TODAY()&lt;=$C31+365,"Valid","EXPIRED"))</f>
        <v/>
      </c>
      <c r="E31" s="13" t="n"/>
      <c r="F31" s="12" t="n"/>
      <c r="G31" s="13" t="n"/>
      <c r="H31" s="14">
        <f>IF(OR($E31="",$G31=""),"",IF(OR($B31="Walk-in",$B31="Inbound Call"),"✓ EXEMPT",IF($E31&gt;$G31,"LATE",IF(AND($G31&lt;DATE(2026,10,1),($G31-$E31)&lt;2),"⚠ &lt;48 HR","OK"))))</f>
        <v/>
      </c>
      <c r="I31" s="12" t="n"/>
      <c r="J31" s="13" t="n"/>
      <c r="K31" s="14">
        <f>IF($A31="","",IF(AND($E31&lt;&gt;"",IF($G31="",TRUE,$E31&lt;=$G31),$I31="Yes"),"DEFENSIBLE","GAP"))</f>
        <v/>
      </c>
      <c r="L31" s="13">
        <f>IF($J31="","",EDATE($J31,120))</f>
        <v/>
      </c>
      <c r="M31" s="12" t="n"/>
    </row>
    <row r="32">
      <c r="A32" s="15" t="n"/>
      <c r="B32" s="15" t="n"/>
      <c r="C32" s="16" t="n"/>
      <c r="D32" s="17">
        <f>IF($C32="","",IF(TODAY()&lt;=$C32+365,"Valid","EXPIRED"))</f>
        <v/>
      </c>
      <c r="E32" s="16" t="n"/>
      <c r="F32" s="15" t="n"/>
      <c r="G32" s="16" t="n"/>
      <c r="H32" s="17">
        <f>IF(OR($E32="",$G32=""),"",IF(OR($B32="Walk-in",$B32="Inbound Call"),"✓ EXEMPT",IF($E32&gt;$G32,"LATE",IF(AND($G32&lt;DATE(2026,10,1),($G32-$E32)&lt;2),"⚠ &lt;48 HR","OK"))))</f>
        <v/>
      </c>
      <c r="I32" s="15" t="n"/>
      <c r="J32" s="16" t="n"/>
      <c r="K32" s="17">
        <f>IF($A32="","",IF(AND($E32&lt;&gt;"",IF($G32="",TRUE,$E32&lt;=$G32),$I32="Yes"),"DEFENSIBLE","GAP"))</f>
        <v/>
      </c>
      <c r="L32" s="16">
        <f>IF($J32="","",EDATE($J32,120))</f>
        <v/>
      </c>
      <c r="M32" s="15" t="n"/>
    </row>
    <row r="33">
      <c r="A33" s="12" t="n"/>
      <c r="B33" s="12" t="n"/>
      <c r="C33" s="13" t="n"/>
      <c r="D33" s="14">
        <f>IF($C33="","",IF(TODAY()&lt;=$C33+365,"Valid","EXPIRED"))</f>
        <v/>
      </c>
      <c r="E33" s="13" t="n"/>
      <c r="F33" s="12" t="n"/>
      <c r="G33" s="13" t="n"/>
      <c r="H33" s="14">
        <f>IF(OR($E33="",$G33=""),"",IF(OR($B33="Walk-in",$B33="Inbound Call"),"✓ EXEMPT",IF($E33&gt;$G33,"LATE",IF(AND($G33&lt;DATE(2026,10,1),($G33-$E33)&lt;2),"⚠ &lt;48 HR","OK"))))</f>
        <v/>
      </c>
      <c r="I33" s="12" t="n"/>
      <c r="J33" s="13" t="n"/>
      <c r="K33" s="14">
        <f>IF($A33="","",IF(AND($E33&lt;&gt;"",IF($G33="",TRUE,$E33&lt;=$G33),$I33="Yes"),"DEFENSIBLE","GAP"))</f>
        <v/>
      </c>
      <c r="L33" s="13">
        <f>IF($J33="","",EDATE($J33,120))</f>
        <v/>
      </c>
      <c r="M33" s="12" t="n"/>
    </row>
    <row r="34">
      <c r="A34" s="15" t="n"/>
      <c r="B34" s="15" t="n"/>
      <c r="C34" s="16" t="n"/>
      <c r="D34" s="17">
        <f>IF($C34="","",IF(TODAY()&lt;=$C34+365,"Valid","EXPIRED"))</f>
        <v/>
      </c>
      <c r="E34" s="16" t="n"/>
      <c r="F34" s="15" t="n"/>
      <c r="G34" s="16" t="n"/>
      <c r="H34" s="17">
        <f>IF(OR($E34="",$G34=""),"",IF(OR($B34="Walk-in",$B34="Inbound Call"),"✓ EXEMPT",IF($E34&gt;$G34,"LATE",IF(AND($G34&lt;DATE(2026,10,1),($G34-$E34)&lt;2),"⚠ &lt;48 HR","OK"))))</f>
        <v/>
      </c>
      <c r="I34" s="15" t="n"/>
      <c r="J34" s="16" t="n"/>
      <c r="K34" s="17">
        <f>IF($A34="","",IF(AND($E34&lt;&gt;"",IF($G34="",TRUE,$E34&lt;=$G34),$I34="Yes"),"DEFENSIBLE","GAP"))</f>
        <v/>
      </c>
      <c r="L34" s="16">
        <f>IF($J34="","",EDATE($J34,120))</f>
        <v/>
      </c>
      <c r="M34" s="15" t="n"/>
    </row>
    <row r="35">
      <c r="A35" s="12" t="n"/>
      <c r="B35" s="12" t="n"/>
      <c r="C35" s="13" t="n"/>
      <c r="D35" s="14">
        <f>IF($C35="","",IF(TODAY()&lt;=$C35+365,"Valid","EXPIRED"))</f>
        <v/>
      </c>
      <c r="E35" s="13" t="n"/>
      <c r="F35" s="12" t="n"/>
      <c r="G35" s="13" t="n"/>
      <c r="H35" s="14">
        <f>IF(OR($E35="",$G35=""),"",IF(OR($B35="Walk-in",$B35="Inbound Call"),"✓ EXEMPT",IF($E35&gt;$G35,"LATE",IF(AND($G35&lt;DATE(2026,10,1),($G35-$E35)&lt;2),"⚠ &lt;48 HR","OK"))))</f>
        <v/>
      </c>
      <c r="I35" s="12" t="n"/>
      <c r="J35" s="13" t="n"/>
      <c r="K35" s="14">
        <f>IF($A35="","",IF(AND($E35&lt;&gt;"",IF($G35="",TRUE,$E35&lt;=$G35),$I35="Yes"),"DEFENSIBLE","GAP"))</f>
        <v/>
      </c>
      <c r="L35" s="13">
        <f>IF($J35="","",EDATE($J35,120))</f>
        <v/>
      </c>
      <c r="M35" s="12" t="n"/>
    </row>
    <row r="36">
      <c r="A36" s="15" t="n"/>
      <c r="B36" s="15" t="n"/>
      <c r="C36" s="16" t="n"/>
      <c r="D36" s="17">
        <f>IF($C36="","",IF(TODAY()&lt;=$C36+365,"Valid","EXPIRED"))</f>
        <v/>
      </c>
      <c r="E36" s="16" t="n"/>
      <c r="F36" s="15" t="n"/>
      <c r="G36" s="16" t="n"/>
      <c r="H36" s="17">
        <f>IF(OR($E36="",$G36=""),"",IF(OR($B36="Walk-in",$B36="Inbound Call"),"✓ EXEMPT",IF($E36&gt;$G36,"LATE",IF(AND($G36&lt;DATE(2026,10,1),($G36-$E36)&lt;2),"⚠ &lt;48 HR","OK"))))</f>
        <v/>
      </c>
      <c r="I36" s="15" t="n"/>
      <c r="J36" s="16" t="n"/>
      <c r="K36" s="17">
        <f>IF($A36="","",IF(AND($E36&lt;&gt;"",IF($G36="",TRUE,$E36&lt;=$G36),$I36="Yes"),"DEFENSIBLE","GAP"))</f>
        <v/>
      </c>
      <c r="L36" s="16">
        <f>IF($J36="","",EDATE($J36,120))</f>
        <v/>
      </c>
      <c r="M36" s="15" t="n"/>
    </row>
    <row r="37">
      <c r="A37" s="12" t="n"/>
      <c r="B37" s="12" t="n"/>
      <c r="C37" s="13" t="n"/>
      <c r="D37" s="14">
        <f>IF($C37="","",IF(TODAY()&lt;=$C37+365,"Valid","EXPIRED"))</f>
        <v/>
      </c>
      <c r="E37" s="13" t="n"/>
      <c r="F37" s="12" t="n"/>
      <c r="G37" s="13" t="n"/>
      <c r="H37" s="14">
        <f>IF(OR($E37="",$G37=""),"",IF(OR($B37="Walk-in",$B37="Inbound Call"),"✓ EXEMPT",IF($E37&gt;$G37,"LATE",IF(AND($G37&lt;DATE(2026,10,1),($G37-$E37)&lt;2),"⚠ &lt;48 HR","OK"))))</f>
        <v/>
      </c>
      <c r="I37" s="12" t="n"/>
      <c r="J37" s="13" t="n"/>
      <c r="K37" s="14">
        <f>IF($A37="","",IF(AND($E37&lt;&gt;"",IF($G37="",TRUE,$E37&lt;=$G37),$I37="Yes"),"DEFENSIBLE","GAP"))</f>
        <v/>
      </c>
      <c r="L37" s="13">
        <f>IF($J37="","",EDATE($J37,120))</f>
        <v/>
      </c>
      <c r="M37" s="12" t="n"/>
    </row>
    <row r="38">
      <c r="A38" s="15" t="n"/>
      <c r="B38" s="15" t="n"/>
      <c r="C38" s="16" t="n"/>
      <c r="D38" s="17">
        <f>IF($C38="","",IF(TODAY()&lt;=$C38+365,"Valid","EXPIRED"))</f>
        <v/>
      </c>
      <c r="E38" s="16" t="n"/>
      <c r="F38" s="15" t="n"/>
      <c r="G38" s="16" t="n"/>
      <c r="H38" s="17">
        <f>IF(OR($E38="",$G38=""),"",IF(OR($B38="Walk-in",$B38="Inbound Call"),"✓ EXEMPT",IF($E38&gt;$G38,"LATE",IF(AND($G38&lt;DATE(2026,10,1),($G38-$E38)&lt;2),"⚠ &lt;48 HR","OK"))))</f>
        <v/>
      </c>
      <c r="I38" s="15" t="n"/>
      <c r="J38" s="16" t="n"/>
      <c r="K38" s="17">
        <f>IF($A38="","",IF(AND($E38&lt;&gt;"",IF($G38="",TRUE,$E38&lt;=$G38),$I38="Yes"),"DEFENSIBLE","GAP"))</f>
        <v/>
      </c>
      <c r="L38" s="16">
        <f>IF($J38="","",EDATE($J38,120))</f>
        <v/>
      </c>
      <c r="M38" s="15" t="n"/>
    </row>
    <row r="39">
      <c r="A39" s="12" t="n"/>
      <c r="B39" s="12" t="n"/>
      <c r="C39" s="13" t="n"/>
      <c r="D39" s="14">
        <f>IF($C39="","",IF(TODAY()&lt;=$C39+365,"Valid","EXPIRED"))</f>
        <v/>
      </c>
      <c r="E39" s="13" t="n"/>
      <c r="F39" s="12" t="n"/>
      <c r="G39" s="13" t="n"/>
      <c r="H39" s="14">
        <f>IF(OR($E39="",$G39=""),"",IF(OR($B39="Walk-in",$B39="Inbound Call"),"✓ EXEMPT",IF($E39&gt;$G39,"LATE",IF(AND($G39&lt;DATE(2026,10,1),($G39-$E39)&lt;2),"⚠ &lt;48 HR","OK"))))</f>
        <v/>
      </c>
      <c r="I39" s="12" t="n"/>
      <c r="J39" s="13" t="n"/>
      <c r="K39" s="14">
        <f>IF($A39="","",IF(AND($E39&lt;&gt;"",IF($G39="",TRUE,$E39&lt;=$G39),$I39="Yes"),"DEFENSIBLE","GAP"))</f>
        <v/>
      </c>
      <c r="L39" s="13">
        <f>IF($J39="","",EDATE($J39,120))</f>
        <v/>
      </c>
      <c r="M39" s="12" t="n"/>
    </row>
    <row r="40">
      <c r="A40" s="15" t="n"/>
      <c r="B40" s="15" t="n"/>
      <c r="C40" s="16" t="n"/>
      <c r="D40" s="17">
        <f>IF($C40="","",IF(TODAY()&lt;=$C40+365,"Valid","EXPIRED"))</f>
        <v/>
      </c>
      <c r="E40" s="16" t="n"/>
      <c r="F40" s="15" t="n"/>
      <c r="G40" s="16" t="n"/>
      <c r="H40" s="17">
        <f>IF(OR($E40="",$G40=""),"",IF(OR($B40="Walk-in",$B40="Inbound Call"),"✓ EXEMPT",IF($E40&gt;$G40,"LATE",IF(AND($G40&lt;DATE(2026,10,1),($G40-$E40)&lt;2),"⚠ &lt;48 HR","OK"))))</f>
        <v/>
      </c>
      <c r="I40" s="15" t="n"/>
      <c r="J40" s="16" t="n"/>
      <c r="K40" s="17">
        <f>IF($A40="","",IF(AND($E40&lt;&gt;"",IF($G40="",TRUE,$E40&lt;=$G40),$I40="Yes"),"DEFENSIBLE","GAP"))</f>
        <v/>
      </c>
      <c r="L40" s="16">
        <f>IF($J40="","",EDATE($J40,120))</f>
        <v/>
      </c>
      <c r="M40" s="15" t="n"/>
    </row>
    <row r="41">
      <c r="A41" s="12" t="n"/>
      <c r="B41" s="12" t="n"/>
      <c r="C41" s="13" t="n"/>
      <c r="D41" s="14">
        <f>IF($C41="","",IF(TODAY()&lt;=$C41+365,"Valid","EXPIRED"))</f>
        <v/>
      </c>
      <c r="E41" s="13" t="n"/>
      <c r="F41" s="12" t="n"/>
      <c r="G41" s="13" t="n"/>
      <c r="H41" s="14">
        <f>IF(OR($E41="",$G41=""),"",IF(OR($B41="Walk-in",$B41="Inbound Call"),"✓ EXEMPT",IF($E41&gt;$G41,"LATE",IF(AND($G41&lt;DATE(2026,10,1),($G41-$E41)&lt;2),"⚠ &lt;48 HR","OK"))))</f>
        <v/>
      </c>
      <c r="I41" s="12" t="n"/>
      <c r="J41" s="13" t="n"/>
      <c r="K41" s="14">
        <f>IF($A41="","",IF(AND($E41&lt;&gt;"",IF($G41="",TRUE,$E41&lt;=$G41),$I41="Yes"),"DEFENSIBLE","GAP"))</f>
        <v/>
      </c>
      <c r="L41" s="13">
        <f>IF($J41="","",EDATE($J41,120))</f>
        <v/>
      </c>
      <c r="M41" s="12" t="n"/>
    </row>
    <row r="42">
      <c r="A42" s="15" t="n"/>
      <c r="B42" s="15" t="n"/>
      <c r="C42" s="16" t="n"/>
      <c r="D42" s="17">
        <f>IF($C42="","",IF(TODAY()&lt;=$C42+365,"Valid","EXPIRED"))</f>
        <v/>
      </c>
      <c r="E42" s="16" t="n"/>
      <c r="F42" s="15" t="n"/>
      <c r="G42" s="16" t="n"/>
      <c r="H42" s="17">
        <f>IF(OR($E42="",$G42=""),"",IF(OR($B42="Walk-in",$B42="Inbound Call"),"✓ EXEMPT",IF($E42&gt;$G42,"LATE",IF(AND($G42&lt;DATE(2026,10,1),($G42-$E42)&lt;2),"⚠ &lt;48 HR","OK"))))</f>
        <v/>
      </c>
      <c r="I42" s="15" t="n"/>
      <c r="J42" s="16" t="n"/>
      <c r="K42" s="17">
        <f>IF($A42="","",IF(AND($E42&lt;&gt;"",IF($G42="",TRUE,$E42&lt;=$G42),$I42="Yes"),"DEFENSIBLE","GAP"))</f>
        <v/>
      </c>
      <c r="L42" s="16">
        <f>IF($J42="","",EDATE($J42,120))</f>
        <v/>
      </c>
      <c r="M42" s="15" t="n"/>
    </row>
    <row r="43">
      <c r="A43" s="12" t="n"/>
      <c r="B43" s="12" t="n"/>
      <c r="C43" s="13" t="n"/>
      <c r="D43" s="14">
        <f>IF($C43="","",IF(TODAY()&lt;=$C43+365,"Valid","EXPIRED"))</f>
        <v/>
      </c>
      <c r="E43" s="13" t="n"/>
      <c r="F43" s="12" t="n"/>
      <c r="G43" s="13" t="n"/>
      <c r="H43" s="14">
        <f>IF(OR($E43="",$G43=""),"",IF(OR($B43="Walk-in",$B43="Inbound Call"),"✓ EXEMPT",IF($E43&gt;$G43,"LATE",IF(AND($G43&lt;DATE(2026,10,1),($G43-$E43)&lt;2),"⚠ &lt;48 HR","OK"))))</f>
        <v/>
      </c>
      <c r="I43" s="12" t="n"/>
      <c r="J43" s="13" t="n"/>
      <c r="K43" s="14">
        <f>IF($A43="","",IF(AND($E43&lt;&gt;"",IF($G43="",TRUE,$E43&lt;=$G43),$I43="Yes"),"DEFENSIBLE","GAP"))</f>
        <v/>
      </c>
      <c r="L43" s="13">
        <f>IF($J43="","",EDATE($J43,120))</f>
        <v/>
      </c>
      <c r="M43" s="12" t="n"/>
    </row>
    <row r="44">
      <c r="A44" s="15" t="n"/>
      <c r="B44" s="15" t="n"/>
      <c r="C44" s="16" t="n"/>
      <c r="D44" s="17">
        <f>IF($C44="","",IF(TODAY()&lt;=$C44+365,"Valid","EXPIRED"))</f>
        <v/>
      </c>
      <c r="E44" s="16" t="n"/>
      <c r="F44" s="15" t="n"/>
      <c r="G44" s="16" t="n"/>
      <c r="H44" s="17">
        <f>IF(OR($E44="",$G44=""),"",IF(OR($B44="Walk-in",$B44="Inbound Call"),"✓ EXEMPT",IF($E44&gt;$G44,"LATE",IF(AND($G44&lt;DATE(2026,10,1),($G44-$E44)&lt;2),"⚠ &lt;48 HR","OK"))))</f>
        <v/>
      </c>
      <c r="I44" s="15" t="n"/>
      <c r="J44" s="16" t="n"/>
      <c r="K44" s="17">
        <f>IF($A44="","",IF(AND($E44&lt;&gt;"",IF($G44="",TRUE,$E44&lt;=$G44),$I44="Yes"),"DEFENSIBLE","GAP"))</f>
        <v/>
      </c>
      <c r="L44" s="16">
        <f>IF($J44="","",EDATE($J44,120))</f>
        <v/>
      </c>
      <c r="M44" s="15" t="n"/>
    </row>
    <row r="45">
      <c r="A45" s="12" t="n"/>
      <c r="B45" s="12" t="n"/>
      <c r="C45" s="13" t="n"/>
      <c r="D45" s="14">
        <f>IF($C45="","",IF(TODAY()&lt;=$C45+365,"Valid","EXPIRED"))</f>
        <v/>
      </c>
      <c r="E45" s="13" t="n"/>
      <c r="F45" s="12" t="n"/>
      <c r="G45" s="13" t="n"/>
      <c r="H45" s="14">
        <f>IF(OR($E45="",$G45=""),"",IF(OR($B45="Walk-in",$B45="Inbound Call"),"✓ EXEMPT",IF($E45&gt;$G45,"LATE",IF(AND($G45&lt;DATE(2026,10,1),($G45-$E45)&lt;2),"⚠ &lt;48 HR","OK"))))</f>
        <v/>
      </c>
      <c r="I45" s="12" t="n"/>
      <c r="J45" s="13" t="n"/>
      <c r="K45" s="14">
        <f>IF($A45="","",IF(AND($E45&lt;&gt;"",IF($G45="",TRUE,$E45&lt;=$G45),$I45="Yes"),"DEFENSIBLE","GAP"))</f>
        <v/>
      </c>
      <c r="L45" s="13">
        <f>IF($J45="","",EDATE($J45,120))</f>
        <v/>
      </c>
      <c r="M45" s="12" t="n"/>
    </row>
    <row r="46">
      <c r="A46" s="15" t="n"/>
      <c r="B46" s="15" t="n"/>
      <c r="C46" s="16" t="n"/>
      <c r="D46" s="17">
        <f>IF($C46="","",IF(TODAY()&lt;=$C46+365,"Valid","EXPIRED"))</f>
        <v/>
      </c>
      <c r="E46" s="16" t="n"/>
      <c r="F46" s="15" t="n"/>
      <c r="G46" s="16" t="n"/>
      <c r="H46" s="17">
        <f>IF(OR($E46="",$G46=""),"",IF(OR($B46="Walk-in",$B46="Inbound Call"),"✓ EXEMPT",IF($E46&gt;$G46,"LATE",IF(AND($G46&lt;DATE(2026,10,1),($G46-$E46)&lt;2),"⚠ &lt;48 HR","OK"))))</f>
        <v/>
      </c>
      <c r="I46" s="15" t="n"/>
      <c r="J46" s="16" t="n"/>
      <c r="K46" s="17">
        <f>IF($A46="","",IF(AND($E46&lt;&gt;"",IF($G46="",TRUE,$E46&lt;=$G46),$I46="Yes"),"DEFENSIBLE","GAP"))</f>
        <v/>
      </c>
      <c r="L46" s="16">
        <f>IF($J46="","",EDATE($J46,120))</f>
        <v/>
      </c>
      <c r="M46" s="15" t="n"/>
    </row>
    <row r="47">
      <c r="A47" s="12" t="n"/>
      <c r="B47" s="12" t="n"/>
      <c r="C47" s="13" t="n"/>
      <c r="D47" s="14">
        <f>IF($C47="","",IF(TODAY()&lt;=$C47+365,"Valid","EXPIRED"))</f>
        <v/>
      </c>
      <c r="E47" s="13" t="n"/>
      <c r="F47" s="12" t="n"/>
      <c r="G47" s="13" t="n"/>
      <c r="H47" s="14">
        <f>IF(OR($E47="",$G47=""),"",IF(OR($B47="Walk-in",$B47="Inbound Call"),"✓ EXEMPT",IF($E47&gt;$G47,"LATE",IF(AND($G47&lt;DATE(2026,10,1),($G47-$E47)&lt;2),"⚠ &lt;48 HR","OK"))))</f>
        <v/>
      </c>
      <c r="I47" s="12" t="n"/>
      <c r="J47" s="13" t="n"/>
      <c r="K47" s="14">
        <f>IF($A47="","",IF(AND($E47&lt;&gt;"",IF($G47="",TRUE,$E47&lt;=$G47),$I47="Yes"),"DEFENSIBLE","GAP"))</f>
        <v/>
      </c>
      <c r="L47" s="13">
        <f>IF($J47="","",EDATE($J47,120))</f>
        <v/>
      </c>
      <c r="M47" s="12" t="n"/>
    </row>
    <row r="48">
      <c r="A48" s="15" t="n"/>
      <c r="B48" s="15" t="n"/>
      <c r="C48" s="16" t="n"/>
      <c r="D48" s="17">
        <f>IF($C48="","",IF(TODAY()&lt;=$C48+365,"Valid","EXPIRED"))</f>
        <v/>
      </c>
      <c r="E48" s="16" t="n"/>
      <c r="F48" s="15" t="n"/>
      <c r="G48" s="16" t="n"/>
      <c r="H48" s="17">
        <f>IF(OR($E48="",$G48=""),"",IF(OR($B48="Walk-in",$B48="Inbound Call"),"✓ EXEMPT",IF($E48&gt;$G48,"LATE",IF(AND($G48&lt;DATE(2026,10,1),($G48-$E48)&lt;2),"⚠ &lt;48 HR","OK"))))</f>
        <v/>
      </c>
      <c r="I48" s="15" t="n"/>
      <c r="J48" s="16" t="n"/>
      <c r="K48" s="17">
        <f>IF($A48="","",IF(AND($E48&lt;&gt;"",IF($G48="",TRUE,$E48&lt;=$G48),$I48="Yes"),"DEFENSIBLE","GAP"))</f>
        <v/>
      </c>
      <c r="L48" s="16">
        <f>IF($J48="","",EDATE($J48,120))</f>
        <v/>
      </c>
      <c r="M48" s="15" t="n"/>
    </row>
    <row r="49">
      <c r="A49" s="12" t="n"/>
      <c r="B49" s="12" t="n"/>
      <c r="C49" s="13" t="n"/>
      <c r="D49" s="14">
        <f>IF($C49="","",IF(TODAY()&lt;=$C49+365,"Valid","EXPIRED"))</f>
        <v/>
      </c>
      <c r="E49" s="13" t="n"/>
      <c r="F49" s="12" t="n"/>
      <c r="G49" s="13" t="n"/>
      <c r="H49" s="14">
        <f>IF(OR($E49="",$G49=""),"",IF(OR($B49="Walk-in",$B49="Inbound Call"),"✓ EXEMPT",IF($E49&gt;$G49,"LATE",IF(AND($G49&lt;DATE(2026,10,1),($G49-$E49)&lt;2),"⚠ &lt;48 HR","OK"))))</f>
        <v/>
      </c>
      <c r="I49" s="12" t="n"/>
      <c r="J49" s="13" t="n"/>
      <c r="K49" s="14">
        <f>IF($A49="","",IF(AND($E49&lt;&gt;"",IF($G49="",TRUE,$E49&lt;=$G49),$I49="Yes"),"DEFENSIBLE","GAP"))</f>
        <v/>
      </c>
      <c r="L49" s="13">
        <f>IF($J49="","",EDATE($J49,120))</f>
        <v/>
      </c>
      <c r="M49" s="12" t="n"/>
    </row>
    <row r="50">
      <c r="A50" s="15" t="n"/>
      <c r="B50" s="15" t="n"/>
      <c r="C50" s="16" t="n"/>
      <c r="D50" s="17">
        <f>IF($C50="","",IF(TODAY()&lt;=$C50+365,"Valid","EXPIRED"))</f>
        <v/>
      </c>
      <c r="E50" s="16" t="n"/>
      <c r="F50" s="15" t="n"/>
      <c r="G50" s="16" t="n"/>
      <c r="H50" s="17">
        <f>IF(OR($E50="",$G50=""),"",IF(OR($B50="Walk-in",$B50="Inbound Call"),"✓ EXEMPT",IF($E50&gt;$G50,"LATE",IF(AND($G50&lt;DATE(2026,10,1),($G50-$E50)&lt;2),"⚠ &lt;48 HR","OK"))))</f>
        <v/>
      </c>
      <c r="I50" s="15" t="n"/>
      <c r="J50" s="16" t="n"/>
      <c r="K50" s="17">
        <f>IF($A50="","",IF(AND($E50&lt;&gt;"",IF($G50="",TRUE,$E50&lt;=$G50),$I50="Yes"),"DEFENSIBLE","GAP"))</f>
        <v/>
      </c>
      <c r="L50" s="16">
        <f>IF($J50="","",EDATE($J50,120))</f>
        <v/>
      </c>
      <c r="M50" s="15" t="n"/>
    </row>
    <row r="51">
      <c r="A51" s="12" t="n"/>
      <c r="B51" s="12" t="n"/>
      <c r="C51" s="13" t="n"/>
      <c r="D51" s="14">
        <f>IF($C51="","",IF(TODAY()&lt;=$C51+365,"Valid","EXPIRED"))</f>
        <v/>
      </c>
      <c r="E51" s="13" t="n"/>
      <c r="F51" s="12" t="n"/>
      <c r="G51" s="13" t="n"/>
      <c r="H51" s="14">
        <f>IF(OR($E51="",$G51=""),"",IF(OR($B51="Walk-in",$B51="Inbound Call"),"✓ EXEMPT",IF($E51&gt;$G51,"LATE",IF(AND($G51&lt;DATE(2026,10,1),($G51-$E51)&lt;2),"⚠ &lt;48 HR","OK"))))</f>
        <v/>
      </c>
      <c r="I51" s="12" t="n"/>
      <c r="J51" s="13" t="n"/>
      <c r="K51" s="14">
        <f>IF($A51="","",IF(AND($E51&lt;&gt;"",IF($G51="",TRUE,$E51&lt;=$G51),$I51="Yes"),"DEFENSIBLE","GAP"))</f>
        <v/>
      </c>
      <c r="L51" s="13">
        <f>IF($J51="","",EDATE($J51,120))</f>
        <v/>
      </c>
      <c r="M51" s="12" t="n"/>
    </row>
    <row r="52">
      <c r="A52" s="15" t="n"/>
      <c r="B52" s="15" t="n"/>
      <c r="C52" s="16" t="n"/>
      <c r="D52" s="17">
        <f>IF($C52="","",IF(TODAY()&lt;=$C52+365,"Valid","EXPIRED"))</f>
        <v/>
      </c>
      <c r="E52" s="16" t="n"/>
      <c r="F52" s="15" t="n"/>
      <c r="G52" s="16" t="n"/>
      <c r="H52" s="17">
        <f>IF(OR($E52="",$G52=""),"",IF(OR($B52="Walk-in",$B52="Inbound Call"),"✓ EXEMPT",IF($E52&gt;$G52,"LATE",IF(AND($G52&lt;DATE(2026,10,1),($G52-$E52)&lt;2),"⚠ &lt;48 HR","OK"))))</f>
        <v/>
      </c>
      <c r="I52" s="15" t="n"/>
      <c r="J52" s="16" t="n"/>
      <c r="K52" s="17">
        <f>IF($A52="","",IF(AND($E52&lt;&gt;"",IF($G52="",TRUE,$E52&lt;=$G52),$I52="Yes"),"DEFENSIBLE","GAP"))</f>
        <v/>
      </c>
      <c r="L52" s="16">
        <f>IF($J52="","",EDATE($J52,120))</f>
        <v/>
      </c>
      <c r="M52" s="15" t="n"/>
    </row>
    <row r="53">
      <c r="A53" s="12" t="n"/>
      <c r="B53" s="12" t="n"/>
      <c r="C53" s="13" t="n"/>
      <c r="D53" s="14">
        <f>IF($C53="","",IF(TODAY()&lt;=$C53+365,"Valid","EXPIRED"))</f>
        <v/>
      </c>
      <c r="E53" s="13" t="n"/>
      <c r="F53" s="12" t="n"/>
      <c r="G53" s="13" t="n"/>
      <c r="H53" s="14">
        <f>IF(OR($E53="",$G53=""),"",IF(OR($B53="Walk-in",$B53="Inbound Call"),"✓ EXEMPT",IF($E53&gt;$G53,"LATE",IF(AND($G53&lt;DATE(2026,10,1),($G53-$E53)&lt;2),"⚠ &lt;48 HR","OK"))))</f>
        <v/>
      </c>
      <c r="I53" s="12" t="n"/>
      <c r="J53" s="13" t="n"/>
      <c r="K53" s="14">
        <f>IF($A53="","",IF(AND($E53&lt;&gt;"",IF($G53="",TRUE,$E53&lt;=$G53),$I53="Yes"),"DEFENSIBLE","GAP"))</f>
        <v/>
      </c>
      <c r="L53" s="13">
        <f>IF($J53="","",EDATE($J53,120))</f>
        <v/>
      </c>
      <c r="M53" s="12" t="n"/>
    </row>
    <row r="54">
      <c r="A54" s="15" t="n"/>
      <c r="B54" s="15" t="n"/>
      <c r="C54" s="16" t="n"/>
      <c r="D54" s="17">
        <f>IF($C54="","",IF(TODAY()&lt;=$C54+365,"Valid","EXPIRED"))</f>
        <v/>
      </c>
      <c r="E54" s="16" t="n"/>
      <c r="F54" s="15" t="n"/>
      <c r="G54" s="16" t="n"/>
      <c r="H54" s="17">
        <f>IF(OR($E54="",$G54=""),"",IF(OR($B54="Walk-in",$B54="Inbound Call"),"✓ EXEMPT",IF($E54&gt;$G54,"LATE",IF(AND($G54&lt;DATE(2026,10,1),($G54-$E54)&lt;2),"⚠ &lt;48 HR","OK"))))</f>
        <v/>
      </c>
      <c r="I54" s="15" t="n"/>
      <c r="J54" s="16" t="n"/>
      <c r="K54" s="17">
        <f>IF($A54="","",IF(AND($E54&lt;&gt;"",IF($G54="",TRUE,$E54&lt;=$G54),$I54="Yes"),"DEFENSIBLE","GAP"))</f>
        <v/>
      </c>
      <c r="L54" s="16">
        <f>IF($J54="","",EDATE($J54,120))</f>
        <v/>
      </c>
      <c r="M54" s="15" t="n"/>
    </row>
    <row r="55">
      <c r="A55" s="12" t="n"/>
      <c r="B55" s="12" t="n"/>
      <c r="C55" s="13" t="n"/>
      <c r="D55" s="14">
        <f>IF($C55="","",IF(TODAY()&lt;=$C55+365,"Valid","EXPIRED"))</f>
        <v/>
      </c>
      <c r="E55" s="13" t="n"/>
      <c r="F55" s="12" t="n"/>
      <c r="G55" s="13" t="n"/>
      <c r="H55" s="14">
        <f>IF(OR($E55="",$G55=""),"",IF(OR($B55="Walk-in",$B55="Inbound Call"),"✓ EXEMPT",IF($E55&gt;$G55,"LATE",IF(AND($G55&lt;DATE(2026,10,1),($G55-$E55)&lt;2),"⚠ &lt;48 HR","OK"))))</f>
        <v/>
      </c>
      <c r="I55" s="12" t="n"/>
      <c r="J55" s="13" t="n"/>
      <c r="K55" s="14">
        <f>IF($A55="","",IF(AND($E55&lt;&gt;"",IF($G55="",TRUE,$E55&lt;=$G55),$I55="Yes"),"DEFENSIBLE","GAP"))</f>
        <v/>
      </c>
      <c r="L55" s="13">
        <f>IF($J55="","",EDATE($J55,120))</f>
        <v/>
      </c>
      <c r="M55" s="12" t="n"/>
    </row>
    <row r="56">
      <c r="A56" s="15" t="n"/>
      <c r="B56" s="15" t="n"/>
      <c r="C56" s="16" t="n"/>
      <c r="D56" s="17">
        <f>IF($C56="","",IF(TODAY()&lt;=$C56+365,"Valid","EXPIRED"))</f>
        <v/>
      </c>
      <c r="E56" s="16" t="n"/>
      <c r="F56" s="15" t="n"/>
      <c r="G56" s="16" t="n"/>
      <c r="H56" s="17">
        <f>IF(OR($E56="",$G56=""),"",IF(OR($B56="Walk-in",$B56="Inbound Call"),"✓ EXEMPT",IF($E56&gt;$G56,"LATE",IF(AND($G56&lt;DATE(2026,10,1),($G56-$E56)&lt;2),"⚠ &lt;48 HR","OK"))))</f>
        <v/>
      </c>
      <c r="I56" s="15" t="n"/>
      <c r="J56" s="16" t="n"/>
      <c r="K56" s="17">
        <f>IF($A56="","",IF(AND($E56&lt;&gt;"",IF($G56="",TRUE,$E56&lt;=$G56),$I56="Yes"),"DEFENSIBLE","GAP"))</f>
        <v/>
      </c>
      <c r="L56" s="16">
        <f>IF($J56="","",EDATE($J56,120))</f>
        <v/>
      </c>
      <c r="M56" s="15" t="n"/>
    </row>
    <row r="57">
      <c r="A57" s="12" t="n"/>
      <c r="B57" s="12" t="n"/>
      <c r="C57" s="13" t="n"/>
      <c r="D57" s="14">
        <f>IF($C57="","",IF(TODAY()&lt;=$C57+365,"Valid","EXPIRED"))</f>
        <v/>
      </c>
      <c r="E57" s="13" t="n"/>
      <c r="F57" s="12" t="n"/>
      <c r="G57" s="13" t="n"/>
      <c r="H57" s="14">
        <f>IF(OR($E57="",$G57=""),"",IF(OR($B57="Walk-in",$B57="Inbound Call"),"✓ EXEMPT",IF($E57&gt;$G57,"LATE",IF(AND($G57&lt;DATE(2026,10,1),($G57-$E57)&lt;2),"⚠ &lt;48 HR","OK"))))</f>
        <v/>
      </c>
      <c r="I57" s="12" t="n"/>
      <c r="J57" s="13" t="n"/>
      <c r="K57" s="14">
        <f>IF($A57="","",IF(AND($E57&lt;&gt;"",IF($G57="",TRUE,$E57&lt;=$G57),$I57="Yes"),"DEFENSIBLE","GAP"))</f>
        <v/>
      </c>
      <c r="L57" s="13">
        <f>IF($J57="","",EDATE($J57,120))</f>
        <v/>
      </c>
      <c r="M57" s="12" t="n"/>
    </row>
    <row r="58">
      <c r="A58" s="15" t="n"/>
      <c r="B58" s="15" t="n"/>
      <c r="C58" s="16" t="n"/>
      <c r="D58" s="17">
        <f>IF($C58="","",IF(TODAY()&lt;=$C58+365,"Valid","EXPIRED"))</f>
        <v/>
      </c>
      <c r="E58" s="16" t="n"/>
      <c r="F58" s="15" t="n"/>
      <c r="G58" s="16" t="n"/>
      <c r="H58" s="17">
        <f>IF(OR($E58="",$G58=""),"",IF(OR($B58="Walk-in",$B58="Inbound Call"),"✓ EXEMPT",IF($E58&gt;$G58,"LATE",IF(AND($G58&lt;DATE(2026,10,1),($G58-$E58)&lt;2),"⚠ &lt;48 HR","OK"))))</f>
        <v/>
      </c>
      <c r="I58" s="15" t="n"/>
      <c r="J58" s="16" t="n"/>
      <c r="K58" s="17">
        <f>IF($A58="","",IF(AND($E58&lt;&gt;"",IF($G58="",TRUE,$E58&lt;=$G58),$I58="Yes"),"DEFENSIBLE","GAP"))</f>
        <v/>
      </c>
      <c r="L58" s="16">
        <f>IF($J58="","",EDATE($J58,120))</f>
        <v/>
      </c>
      <c r="M58" s="15" t="n"/>
    </row>
    <row r="59">
      <c r="A59" s="12" t="n"/>
      <c r="B59" s="12" t="n"/>
      <c r="C59" s="13" t="n"/>
      <c r="D59" s="14">
        <f>IF($C59="","",IF(TODAY()&lt;=$C59+365,"Valid","EXPIRED"))</f>
        <v/>
      </c>
      <c r="E59" s="13" t="n"/>
      <c r="F59" s="12" t="n"/>
      <c r="G59" s="13" t="n"/>
      <c r="H59" s="14">
        <f>IF(OR($E59="",$G59=""),"",IF(OR($B59="Walk-in",$B59="Inbound Call"),"✓ EXEMPT",IF($E59&gt;$G59,"LATE",IF(AND($G59&lt;DATE(2026,10,1),($G59-$E59)&lt;2),"⚠ &lt;48 HR","OK"))))</f>
        <v/>
      </c>
      <c r="I59" s="12" t="n"/>
      <c r="J59" s="13" t="n"/>
      <c r="K59" s="14">
        <f>IF($A59="","",IF(AND($E59&lt;&gt;"",IF($G59="",TRUE,$E59&lt;=$G59),$I59="Yes"),"DEFENSIBLE","GAP"))</f>
        <v/>
      </c>
      <c r="L59" s="13">
        <f>IF($J59="","",EDATE($J59,120))</f>
        <v/>
      </c>
      <c r="M59" s="12" t="n"/>
    </row>
    <row r="60">
      <c r="A60" s="15" t="n"/>
      <c r="B60" s="15" t="n"/>
      <c r="C60" s="16" t="n"/>
      <c r="D60" s="17">
        <f>IF($C60="","",IF(TODAY()&lt;=$C60+365,"Valid","EXPIRED"))</f>
        <v/>
      </c>
      <c r="E60" s="16" t="n"/>
      <c r="F60" s="15" t="n"/>
      <c r="G60" s="16" t="n"/>
      <c r="H60" s="17">
        <f>IF(OR($E60="",$G60=""),"",IF(OR($B60="Walk-in",$B60="Inbound Call"),"✓ EXEMPT",IF($E60&gt;$G60,"LATE",IF(AND($G60&lt;DATE(2026,10,1),($G60-$E60)&lt;2),"⚠ &lt;48 HR","OK"))))</f>
        <v/>
      </c>
      <c r="I60" s="15" t="n"/>
      <c r="J60" s="16" t="n"/>
      <c r="K60" s="17">
        <f>IF($A60="","",IF(AND($E60&lt;&gt;"",IF($G60="",TRUE,$E60&lt;=$G60),$I60="Yes"),"DEFENSIBLE","GAP"))</f>
        <v/>
      </c>
      <c r="L60" s="16">
        <f>IF($J60="","",EDATE($J60,120))</f>
        <v/>
      </c>
      <c r="M60" s="15" t="n"/>
    </row>
    <row r="61">
      <c r="A61" s="12" t="n"/>
      <c r="B61" s="12" t="n"/>
      <c r="C61" s="13" t="n"/>
      <c r="D61" s="14">
        <f>IF($C61="","",IF(TODAY()&lt;=$C61+365,"Valid","EXPIRED"))</f>
        <v/>
      </c>
      <c r="E61" s="13" t="n"/>
      <c r="F61" s="12" t="n"/>
      <c r="G61" s="13" t="n"/>
      <c r="H61" s="14">
        <f>IF(OR($E61="",$G61=""),"",IF(OR($B61="Walk-in",$B61="Inbound Call"),"✓ EXEMPT",IF($E61&gt;$G61,"LATE",IF(AND($G61&lt;DATE(2026,10,1),($G61-$E61)&lt;2),"⚠ &lt;48 HR","OK"))))</f>
        <v/>
      </c>
      <c r="I61" s="12" t="n"/>
      <c r="J61" s="13" t="n"/>
      <c r="K61" s="14">
        <f>IF($A61="","",IF(AND($E61&lt;&gt;"",IF($G61="",TRUE,$E61&lt;=$G61),$I61="Yes"),"DEFENSIBLE","GAP"))</f>
        <v/>
      </c>
      <c r="L61" s="13">
        <f>IF($J61="","",EDATE($J61,120))</f>
        <v/>
      </c>
      <c r="M61" s="12" t="n"/>
    </row>
    <row r="62">
      <c r="A62" s="15" t="n"/>
      <c r="B62" s="15" t="n"/>
      <c r="C62" s="16" t="n"/>
      <c r="D62" s="17">
        <f>IF($C62="","",IF(TODAY()&lt;=$C62+365,"Valid","EXPIRED"))</f>
        <v/>
      </c>
      <c r="E62" s="16" t="n"/>
      <c r="F62" s="15" t="n"/>
      <c r="G62" s="16" t="n"/>
      <c r="H62" s="17">
        <f>IF(OR($E62="",$G62=""),"",IF(OR($B62="Walk-in",$B62="Inbound Call"),"✓ EXEMPT",IF($E62&gt;$G62,"LATE",IF(AND($G62&lt;DATE(2026,10,1),($G62-$E62)&lt;2),"⚠ &lt;48 HR","OK"))))</f>
        <v/>
      </c>
      <c r="I62" s="15" t="n"/>
      <c r="J62" s="16" t="n"/>
      <c r="K62" s="17">
        <f>IF($A62="","",IF(AND($E62&lt;&gt;"",IF($G62="",TRUE,$E62&lt;=$G62),$I62="Yes"),"DEFENSIBLE","GAP"))</f>
        <v/>
      </c>
      <c r="L62" s="16">
        <f>IF($J62="","",EDATE($J62,120))</f>
        <v/>
      </c>
      <c r="M62" s="15" t="n"/>
    </row>
    <row r="63">
      <c r="A63" s="12" t="n"/>
      <c r="B63" s="12" t="n"/>
      <c r="C63" s="13" t="n"/>
      <c r="D63" s="14">
        <f>IF($C63="","",IF(TODAY()&lt;=$C63+365,"Valid","EXPIRED"))</f>
        <v/>
      </c>
      <c r="E63" s="13" t="n"/>
      <c r="F63" s="12" t="n"/>
      <c r="G63" s="13" t="n"/>
      <c r="H63" s="14">
        <f>IF(OR($E63="",$G63=""),"",IF(OR($B63="Walk-in",$B63="Inbound Call"),"✓ EXEMPT",IF($E63&gt;$G63,"LATE",IF(AND($G63&lt;DATE(2026,10,1),($G63-$E63)&lt;2),"⚠ &lt;48 HR","OK"))))</f>
        <v/>
      </c>
      <c r="I63" s="12" t="n"/>
      <c r="J63" s="13" t="n"/>
      <c r="K63" s="14">
        <f>IF($A63="","",IF(AND($E63&lt;&gt;"",IF($G63="",TRUE,$E63&lt;=$G63),$I63="Yes"),"DEFENSIBLE","GAP"))</f>
        <v/>
      </c>
      <c r="L63" s="13">
        <f>IF($J63="","",EDATE($J63,120))</f>
        <v/>
      </c>
      <c r="M63" s="12" t="n"/>
    </row>
    <row r="64">
      <c r="A64" s="15" t="n"/>
      <c r="B64" s="15" t="n"/>
      <c r="C64" s="16" t="n"/>
      <c r="D64" s="17">
        <f>IF($C64="","",IF(TODAY()&lt;=$C64+365,"Valid","EXPIRED"))</f>
        <v/>
      </c>
      <c r="E64" s="16" t="n"/>
      <c r="F64" s="15" t="n"/>
      <c r="G64" s="16" t="n"/>
      <c r="H64" s="17">
        <f>IF(OR($E64="",$G64=""),"",IF(OR($B64="Walk-in",$B64="Inbound Call"),"✓ EXEMPT",IF($E64&gt;$G64,"LATE",IF(AND($G64&lt;DATE(2026,10,1),($G64-$E64)&lt;2),"⚠ &lt;48 HR","OK"))))</f>
        <v/>
      </c>
      <c r="I64" s="15" t="n"/>
      <c r="J64" s="16" t="n"/>
      <c r="K64" s="17">
        <f>IF($A64="","",IF(AND($E64&lt;&gt;"",IF($G64="",TRUE,$E64&lt;=$G64),$I64="Yes"),"DEFENSIBLE","GAP"))</f>
        <v/>
      </c>
      <c r="L64" s="16">
        <f>IF($J64="","",EDATE($J64,120))</f>
        <v/>
      </c>
      <c r="M64" s="15" t="n"/>
    </row>
    <row r="65">
      <c r="A65" s="12" t="n"/>
      <c r="B65" s="12" t="n"/>
      <c r="C65" s="13" t="n"/>
      <c r="D65" s="14">
        <f>IF($C65="","",IF(TODAY()&lt;=$C65+365,"Valid","EXPIRED"))</f>
        <v/>
      </c>
      <c r="E65" s="13" t="n"/>
      <c r="F65" s="12" t="n"/>
      <c r="G65" s="13" t="n"/>
      <c r="H65" s="14">
        <f>IF(OR($E65="",$G65=""),"",IF(OR($B65="Walk-in",$B65="Inbound Call"),"✓ EXEMPT",IF($E65&gt;$G65,"LATE",IF(AND($G65&lt;DATE(2026,10,1),($G65-$E65)&lt;2),"⚠ &lt;48 HR","OK"))))</f>
        <v/>
      </c>
      <c r="I65" s="12" t="n"/>
      <c r="J65" s="13" t="n"/>
      <c r="K65" s="14">
        <f>IF($A65="","",IF(AND($E65&lt;&gt;"",IF($G65="",TRUE,$E65&lt;=$G65),$I65="Yes"),"DEFENSIBLE","GAP"))</f>
        <v/>
      </c>
      <c r="L65" s="13">
        <f>IF($J65="","",EDATE($J65,120))</f>
        <v/>
      </c>
      <c r="M65" s="12" t="n"/>
    </row>
    <row r="66">
      <c r="A66" s="15" t="n"/>
      <c r="B66" s="15" t="n"/>
      <c r="C66" s="16" t="n"/>
      <c r="D66" s="17">
        <f>IF($C66="","",IF(TODAY()&lt;=$C66+365,"Valid","EXPIRED"))</f>
        <v/>
      </c>
      <c r="E66" s="16" t="n"/>
      <c r="F66" s="15" t="n"/>
      <c r="G66" s="16" t="n"/>
      <c r="H66" s="17">
        <f>IF(OR($E66="",$G66=""),"",IF(OR($B66="Walk-in",$B66="Inbound Call"),"✓ EXEMPT",IF($E66&gt;$G66,"LATE",IF(AND($G66&lt;DATE(2026,10,1),($G66-$E66)&lt;2),"⚠ &lt;48 HR","OK"))))</f>
        <v/>
      </c>
      <c r="I66" s="15" t="n"/>
      <c r="J66" s="16" t="n"/>
      <c r="K66" s="17">
        <f>IF($A66="","",IF(AND($E66&lt;&gt;"",IF($G66="",TRUE,$E66&lt;=$G66),$I66="Yes"),"DEFENSIBLE","GAP"))</f>
        <v/>
      </c>
      <c r="L66" s="16">
        <f>IF($J66="","",EDATE($J66,120))</f>
        <v/>
      </c>
      <c r="M66" s="15" t="n"/>
    </row>
    <row r="67">
      <c r="A67" s="12" t="n"/>
      <c r="B67" s="12" t="n"/>
      <c r="C67" s="13" t="n"/>
      <c r="D67" s="14">
        <f>IF($C67="","",IF(TODAY()&lt;=$C67+365,"Valid","EXPIRED"))</f>
        <v/>
      </c>
      <c r="E67" s="13" t="n"/>
      <c r="F67" s="12" t="n"/>
      <c r="G67" s="13" t="n"/>
      <c r="H67" s="14">
        <f>IF(OR($E67="",$G67=""),"",IF(OR($B67="Walk-in",$B67="Inbound Call"),"✓ EXEMPT",IF($E67&gt;$G67,"LATE",IF(AND($G67&lt;DATE(2026,10,1),($G67-$E67)&lt;2),"⚠ &lt;48 HR","OK"))))</f>
        <v/>
      </c>
      <c r="I67" s="12" t="n"/>
      <c r="J67" s="13" t="n"/>
      <c r="K67" s="14">
        <f>IF($A67="","",IF(AND($E67&lt;&gt;"",IF($G67="",TRUE,$E67&lt;=$G67),$I67="Yes"),"DEFENSIBLE","GAP"))</f>
        <v/>
      </c>
      <c r="L67" s="13">
        <f>IF($J67="","",EDATE($J67,120))</f>
        <v/>
      </c>
      <c r="M67" s="12" t="n"/>
    </row>
    <row r="68">
      <c r="A68" s="15" t="n"/>
      <c r="B68" s="15" t="n"/>
      <c r="C68" s="16" t="n"/>
      <c r="D68" s="17">
        <f>IF($C68="","",IF(TODAY()&lt;=$C68+365,"Valid","EXPIRED"))</f>
        <v/>
      </c>
      <c r="E68" s="16" t="n"/>
      <c r="F68" s="15" t="n"/>
      <c r="G68" s="16" t="n"/>
      <c r="H68" s="17">
        <f>IF(OR($E68="",$G68=""),"",IF(OR($B68="Walk-in",$B68="Inbound Call"),"✓ EXEMPT",IF($E68&gt;$G68,"LATE",IF(AND($G68&lt;DATE(2026,10,1),($G68-$E68)&lt;2),"⚠ &lt;48 HR","OK"))))</f>
        <v/>
      </c>
      <c r="I68" s="15" t="n"/>
      <c r="J68" s="16" t="n"/>
      <c r="K68" s="17">
        <f>IF($A68="","",IF(AND($E68&lt;&gt;"",IF($G68="",TRUE,$E68&lt;=$G68),$I68="Yes"),"DEFENSIBLE","GAP"))</f>
        <v/>
      </c>
      <c r="L68" s="16">
        <f>IF($J68="","",EDATE($J68,120))</f>
        <v/>
      </c>
      <c r="M68" s="15" t="n"/>
    </row>
    <row r="69">
      <c r="A69" s="12" t="n"/>
      <c r="B69" s="12" t="n"/>
      <c r="C69" s="13" t="n"/>
      <c r="D69" s="14">
        <f>IF($C69="","",IF(TODAY()&lt;=$C69+365,"Valid","EXPIRED"))</f>
        <v/>
      </c>
      <c r="E69" s="13" t="n"/>
      <c r="F69" s="12" t="n"/>
      <c r="G69" s="13" t="n"/>
      <c r="H69" s="14">
        <f>IF(OR($E69="",$G69=""),"",IF(OR($B69="Walk-in",$B69="Inbound Call"),"✓ EXEMPT",IF($E69&gt;$G69,"LATE",IF(AND($G69&lt;DATE(2026,10,1),($G69-$E69)&lt;2),"⚠ &lt;48 HR","OK"))))</f>
        <v/>
      </c>
      <c r="I69" s="12" t="n"/>
      <c r="J69" s="13" t="n"/>
      <c r="K69" s="14">
        <f>IF($A69="","",IF(AND($E69&lt;&gt;"",IF($G69="",TRUE,$E69&lt;=$G69),$I69="Yes"),"DEFENSIBLE","GAP"))</f>
        <v/>
      </c>
      <c r="L69" s="13">
        <f>IF($J69="","",EDATE($J69,120))</f>
        <v/>
      </c>
      <c r="M69" s="12" t="n"/>
    </row>
    <row r="70">
      <c r="A70" s="15" t="n"/>
      <c r="B70" s="15" t="n"/>
      <c r="C70" s="16" t="n"/>
      <c r="D70" s="17">
        <f>IF($C70="","",IF(TODAY()&lt;=$C70+365,"Valid","EXPIRED"))</f>
        <v/>
      </c>
      <c r="E70" s="16" t="n"/>
      <c r="F70" s="15" t="n"/>
      <c r="G70" s="16" t="n"/>
      <c r="H70" s="17">
        <f>IF(OR($E70="",$G70=""),"",IF(OR($B70="Walk-in",$B70="Inbound Call"),"✓ EXEMPT",IF($E70&gt;$G70,"LATE",IF(AND($G70&lt;DATE(2026,10,1),($G70-$E70)&lt;2),"⚠ &lt;48 HR","OK"))))</f>
        <v/>
      </c>
      <c r="I70" s="15" t="n"/>
      <c r="J70" s="16" t="n"/>
      <c r="K70" s="17">
        <f>IF($A70="","",IF(AND($E70&lt;&gt;"",IF($G70="",TRUE,$E70&lt;=$G70),$I70="Yes"),"DEFENSIBLE","GAP"))</f>
        <v/>
      </c>
      <c r="L70" s="16">
        <f>IF($J70="","",EDATE($J70,120))</f>
        <v/>
      </c>
      <c r="M70" s="15" t="n"/>
    </row>
    <row r="71">
      <c r="A71" s="12" t="n"/>
      <c r="B71" s="12" t="n"/>
      <c r="C71" s="13" t="n"/>
      <c r="D71" s="14">
        <f>IF($C71="","",IF(TODAY()&lt;=$C71+365,"Valid","EXPIRED"))</f>
        <v/>
      </c>
      <c r="E71" s="13" t="n"/>
      <c r="F71" s="12" t="n"/>
      <c r="G71" s="13" t="n"/>
      <c r="H71" s="14">
        <f>IF(OR($E71="",$G71=""),"",IF(OR($B71="Walk-in",$B71="Inbound Call"),"✓ EXEMPT",IF($E71&gt;$G71,"LATE",IF(AND($G71&lt;DATE(2026,10,1),($G71-$E71)&lt;2),"⚠ &lt;48 HR","OK"))))</f>
        <v/>
      </c>
      <c r="I71" s="12" t="n"/>
      <c r="J71" s="13" t="n"/>
      <c r="K71" s="14">
        <f>IF($A71="","",IF(AND($E71&lt;&gt;"",IF($G71="",TRUE,$E71&lt;=$G71),$I71="Yes"),"DEFENSIBLE","GAP"))</f>
        <v/>
      </c>
      <c r="L71" s="13">
        <f>IF($J71="","",EDATE($J71,120))</f>
        <v/>
      </c>
      <c r="M71" s="12" t="n"/>
    </row>
    <row r="72">
      <c r="A72" s="15" t="n"/>
      <c r="B72" s="15" t="n"/>
      <c r="C72" s="16" t="n"/>
      <c r="D72" s="17">
        <f>IF($C72="","",IF(TODAY()&lt;=$C72+365,"Valid","EXPIRED"))</f>
        <v/>
      </c>
      <c r="E72" s="16" t="n"/>
      <c r="F72" s="15" t="n"/>
      <c r="G72" s="16" t="n"/>
      <c r="H72" s="17">
        <f>IF(OR($E72="",$G72=""),"",IF(OR($B72="Walk-in",$B72="Inbound Call"),"✓ EXEMPT",IF($E72&gt;$G72,"LATE",IF(AND($G72&lt;DATE(2026,10,1),($G72-$E72)&lt;2),"⚠ &lt;48 HR","OK"))))</f>
        <v/>
      </c>
      <c r="I72" s="15" t="n"/>
      <c r="J72" s="16" t="n"/>
      <c r="K72" s="17">
        <f>IF($A72="","",IF(AND($E72&lt;&gt;"",IF($G72="",TRUE,$E72&lt;=$G72),$I72="Yes"),"DEFENSIBLE","GAP"))</f>
        <v/>
      </c>
      <c r="L72" s="16">
        <f>IF($J72="","",EDATE($J72,120))</f>
        <v/>
      </c>
      <c r="M72" s="15" t="n"/>
    </row>
    <row r="73">
      <c r="A73" s="12" t="n"/>
      <c r="B73" s="12" t="n"/>
      <c r="C73" s="13" t="n"/>
      <c r="D73" s="14">
        <f>IF($C73="","",IF(TODAY()&lt;=$C73+365,"Valid","EXPIRED"))</f>
        <v/>
      </c>
      <c r="E73" s="13" t="n"/>
      <c r="F73" s="12" t="n"/>
      <c r="G73" s="13" t="n"/>
      <c r="H73" s="14">
        <f>IF(OR($E73="",$G73=""),"",IF(OR($B73="Walk-in",$B73="Inbound Call"),"✓ EXEMPT",IF($E73&gt;$G73,"LATE",IF(AND($G73&lt;DATE(2026,10,1),($G73-$E73)&lt;2),"⚠ &lt;48 HR","OK"))))</f>
        <v/>
      </c>
      <c r="I73" s="12" t="n"/>
      <c r="J73" s="13" t="n"/>
      <c r="K73" s="14">
        <f>IF($A73="","",IF(AND($E73&lt;&gt;"",IF($G73="",TRUE,$E73&lt;=$G73),$I73="Yes"),"DEFENSIBLE","GAP"))</f>
        <v/>
      </c>
      <c r="L73" s="13">
        <f>IF($J73="","",EDATE($J73,120))</f>
        <v/>
      </c>
      <c r="M73" s="12" t="n"/>
    </row>
    <row r="74">
      <c r="A74" s="15" t="n"/>
      <c r="B74" s="15" t="n"/>
      <c r="C74" s="16" t="n"/>
      <c r="D74" s="17">
        <f>IF($C74="","",IF(TODAY()&lt;=$C74+365,"Valid","EXPIRED"))</f>
        <v/>
      </c>
      <c r="E74" s="16" t="n"/>
      <c r="F74" s="15" t="n"/>
      <c r="G74" s="16" t="n"/>
      <c r="H74" s="17">
        <f>IF(OR($E74="",$G74=""),"",IF(OR($B74="Walk-in",$B74="Inbound Call"),"✓ EXEMPT",IF($E74&gt;$G74,"LATE",IF(AND($G74&lt;DATE(2026,10,1),($G74-$E74)&lt;2),"⚠ &lt;48 HR","OK"))))</f>
        <v/>
      </c>
      <c r="I74" s="15" t="n"/>
      <c r="J74" s="16" t="n"/>
      <c r="K74" s="17">
        <f>IF($A74="","",IF(AND($E74&lt;&gt;"",IF($G74="",TRUE,$E74&lt;=$G74),$I74="Yes"),"DEFENSIBLE","GAP"))</f>
        <v/>
      </c>
      <c r="L74" s="16">
        <f>IF($J74="","",EDATE($J74,120))</f>
        <v/>
      </c>
      <c r="M74" s="15" t="n"/>
    </row>
    <row r="75">
      <c r="A75" s="12" t="n"/>
      <c r="B75" s="12" t="n"/>
      <c r="C75" s="13" t="n"/>
      <c r="D75" s="14">
        <f>IF($C75="","",IF(TODAY()&lt;=$C75+365,"Valid","EXPIRED"))</f>
        <v/>
      </c>
      <c r="E75" s="13" t="n"/>
      <c r="F75" s="12" t="n"/>
      <c r="G75" s="13" t="n"/>
      <c r="H75" s="14">
        <f>IF(OR($E75="",$G75=""),"",IF(OR($B75="Walk-in",$B75="Inbound Call"),"✓ EXEMPT",IF($E75&gt;$G75,"LATE",IF(AND($G75&lt;DATE(2026,10,1),($G75-$E75)&lt;2),"⚠ &lt;48 HR","OK"))))</f>
        <v/>
      </c>
      <c r="I75" s="12" t="n"/>
      <c r="J75" s="13" t="n"/>
      <c r="K75" s="14">
        <f>IF($A75="","",IF(AND($E75&lt;&gt;"",IF($G75="",TRUE,$E75&lt;=$G75),$I75="Yes"),"DEFENSIBLE","GAP"))</f>
        <v/>
      </c>
      <c r="L75" s="13">
        <f>IF($J75="","",EDATE($J75,120))</f>
        <v/>
      </c>
      <c r="M75" s="12" t="n"/>
    </row>
    <row r="76">
      <c r="A76" s="15" t="n"/>
      <c r="B76" s="15" t="n"/>
      <c r="C76" s="16" t="n"/>
      <c r="D76" s="17">
        <f>IF($C76="","",IF(TODAY()&lt;=$C76+365,"Valid","EXPIRED"))</f>
        <v/>
      </c>
      <c r="E76" s="16" t="n"/>
      <c r="F76" s="15" t="n"/>
      <c r="G76" s="16" t="n"/>
      <c r="H76" s="17">
        <f>IF(OR($E76="",$G76=""),"",IF(OR($B76="Walk-in",$B76="Inbound Call"),"✓ EXEMPT",IF($E76&gt;$G76,"LATE",IF(AND($G76&lt;DATE(2026,10,1),($G76-$E76)&lt;2),"⚠ &lt;48 HR","OK"))))</f>
        <v/>
      </c>
      <c r="I76" s="15" t="n"/>
      <c r="J76" s="16" t="n"/>
      <c r="K76" s="17">
        <f>IF($A76="","",IF(AND($E76&lt;&gt;"",IF($G76="",TRUE,$E76&lt;=$G76),$I76="Yes"),"DEFENSIBLE","GAP"))</f>
        <v/>
      </c>
      <c r="L76" s="16">
        <f>IF($J76="","",EDATE($J76,120))</f>
        <v/>
      </c>
      <c r="M76" s="15" t="n"/>
    </row>
    <row r="77">
      <c r="A77" s="12" t="n"/>
      <c r="B77" s="12" t="n"/>
      <c r="C77" s="13" t="n"/>
      <c r="D77" s="14">
        <f>IF($C77="","",IF(TODAY()&lt;=$C77+365,"Valid","EXPIRED"))</f>
        <v/>
      </c>
      <c r="E77" s="13" t="n"/>
      <c r="F77" s="12" t="n"/>
      <c r="G77" s="13" t="n"/>
      <c r="H77" s="14">
        <f>IF(OR($E77="",$G77=""),"",IF(OR($B77="Walk-in",$B77="Inbound Call"),"✓ EXEMPT",IF($E77&gt;$G77,"LATE",IF(AND($G77&lt;DATE(2026,10,1),($G77-$E77)&lt;2),"⚠ &lt;48 HR","OK"))))</f>
        <v/>
      </c>
      <c r="I77" s="12" t="n"/>
      <c r="J77" s="13" t="n"/>
      <c r="K77" s="14">
        <f>IF($A77="","",IF(AND($E77&lt;&gt;"",IF($G77="",TRUE,$E77&lt;=$G77),$I77="Yes"),"DEFENSIBLE","GAP"))</f>
        <v/>
      </c>
      <c r="L77" s="13">
        <f>IF($J77="","",EDATE($J77,120))</f>
        <v/>
      </c>
      <c r="M77" s="12" t="n"/>
    </row>
    <row r="78">
      <c r="A78" s="15" t="n"/>
      <c r="B78" s="15" t="n"/>
      <c r="C78" s="16" t="n"/>
      <c r="D78" s="17">
        <f>IF($C78="","",IF(TODAY()&lt;=$C78+365,"Valid","EXPIRED"))</f>
        <v/>
      </c>
      <c r="E78" s="16" t="n"/>
      <c r="F78" s="15" t="n"/>
      <c r="G78" s="16" t="n"/>
      <c r="H78" s="17">
        <f>IF(OR($E78="",$G78=""),"",IF(OR($B78="Walk-in",$B78="Inbound Call"),"✓ EXEMPT",IF($E78&gt;$G78,"LATE",IF(AND($G78&lt;DATE(2026,10,1),($G78-$E78)&lt;2),"⚠ &lt;48 HR","OK"))))</f>
        <v/>
      </c>
      <c r="I78" s="15" t="n"/>
      <c r="J78" s="16" t="n"/>
      <c r="K78" s="17">
        <f>IF($A78="","",IF(AND($E78&lt;&gt;"",IF($G78="",TRUE,$E78&lt;=$G78),$I78="Yes"),"DEFENSIBLE","GAP"))</f>
        <v/>
      </c>
      <c r="L78" s="16">
        <f>IF($J78="","",EDATE($J78,120))</f>
        <v/>
      </c>
      <c r="M78" s="15" t="n"/>
    </row>
    <row r="79">
      <c r="A79" s="12" t="n"/>
      <c r="B79" s="12" t="n"/>
      <c r="C79" s="13" t="n"/>
      <c r="D79" s="14">
        <f>IF($C79="","",IF(TODAY()&lt;=$C79+365,"Valid","EXPIRED"))</f>
        <v/>
      </c>
      <c r="E79" s="13" t="n"/>
      <c r="F79" s="12" t="n"/>
      <c r="G79" s="13" t="n"/>
      <c r="H79" s="14">
        <f>IF(OR($E79="",$G79=""),"",IF(OR($B79="Walk-in",$B79="Inbound Call"),"✓ EXEMPT",IF($E79&gt;$G79,"LATE",IF(AND($G79&lt;DATE(2026,10,1),($G79-$E79)&lt;2),"⚠ &lt;48 HR","OK"))))</f>
        <v/>
      </c>
      <c r="I79" s="12" t="n"/>
      <c r="J79" s="13" t="n"/>
      <c r="K79" s="14">
        <f>IF($A79="","",IF(AND($E79&lt;&gt;"",IF($G79="",TRUE,$E79&lt;=$G79),$I79="Yes"),"DEFENSIBLE","GAP"))</f>
        <v/>
      </c>
      <c r="L79" s="13">
        <f>IF($J79="","",EDATE($J79,120))</f>
        <v/>
      </c>
      <c r="M79" s="12" t="n"/>
    </row>
    <row r="80">
      <c r="A80" s="15" t="n"/>
      <c r="B80" s="15" t="n"/>
      <c r="C80" s="16" t="n"/>
      <c r="D80" s="17">
        <f>IF($C80="","",IF(TODAY()&lt;=$C80+365,"Valid","EXPIRED"))</f>
        <v/>
      </c>
      <c r="E80" s="16" t="n"/>
      <c r="F80" s="15" t="n"/>
      <c r="G80" s="16" t="n"/>
      <c r="H80" s="17">
        <f>IF(OR($E80="",$G80=""),"",IF(OR($B80="Walk-in",$B80="Inbound Call"),"✓ EXEMPT",IF($E80&gt;$G80,"LATE",IF(AND($G80&lt;DATE(2026,10,1),($G80-$E80)&lt;2),"⚠ &lt;48 HR","OK"))))</f>
        <v/>
      </c>
      <c r="I80" s="15" t="n"/>
      <c r="J80" s="16" t="n"/>
      <c r="K80" s="17">
        <f>IF($A80="","",IF(AND($E80&lt;&gt;"",IF($G80="",TRUE,$E80&lt;=$G80),$I80="Yes"),"DEFENSIBLE","GAP"))</f>
        <v/>
      </c>
      <c r="L80" s="16">
        <f>IF($J80="","",EDATE($J80,120))</f>
        <v/>
      </c>
      <c r="M80" s="15" t="n"/>
    </row>
    <row r="81">
      <c r="A81" s="12" t="n"/>
      <c r="B81" s="12" t="n"/>
      <c r="C81" s="13" t="n"/>
      <c r="D81" s="14">
        <f>IF($C81="","",IF(TODAY()&lt;=$C81+365,"Valid","EXPIRED"))</f>
        <v/>
      </c>
      <c r="E81" s="13" t="n"/>
      <c r="F81" s="12" t="n"/>
      <c r="G81" s="13" t="n"/>
      <c r="H81" s="14">
        <f>IF(OR($E81="",$G81=""),"",IF(OR($B81="Walk-in",$B81="Inbound Call"),"✓ EXEMPT",IF($E81&gt;$G81,"LATE",IF(AND($G81&lt;DATE(2026,10,1),($G81-$E81)&lt;2),"⚠ &lt;48 HR","OK"))))</f>
        <v/>
      </c>
      <c r="I81" s="12" t="n"/>
      <c r="J81" s="13" t="n"/>
      <c r="K81" s="14">
        <f>IF($A81="","",IF(AND($E81&lt;&gt;"",IF($G81="",TRUE,$E81&lt;=$G81),$I81="Yes"),"DEFENSIBLE","GAP"))</f>
        <v/>
      </c>
      <c r="L81" s="13">
        <f>IF($J81="","",EDATE($J81,120))</f>
        <v/>
      </c>
      <c r="M81" s="12" t="n"/>
    </row>
    <row r="82">
      <c r="A82" s="15" t="n"/>
      <c r="B82" s="15" t="n"/>
      <c r="C82" s="16" t="n"/>
      <c r="D82" s="17">
        <f>IF($C82="","",IF(TODAY()&lt;=$C82+365,"Valid","EXPIRED"))</f>
        <v/>
      </c>
      <c r="E82" s="16" t="n"/>
      <c r="F82" s="15" t="n"/>
      <c r="G82" s="16" t="n"/>
      <c r="H82" s="17">
        <f>IF(OR($E82="",$G82=""),"",IF(OR($B82="Walk-in",$B82="Inbound Call"),"✓ EXEMPT",IF($E82&gt;$G82,"LATE",IF(AND($G82&lt;DATE(2026,10,1),($G82-$E82)&lt;2),"⚠ &lt;48 HR","OK"))))</f>
        <v/>
      </c>
      <c r="I82" s="15" t="n"/>
      <c r="J82" s="16" t="n"/>
      <c r="K82" s="17">
        <f>IF($A82="","",IF(AND($E82&lt;&gt;"",IF($G82="",TRUE,$E82&lt;=$G82),$I82="Yes"),"DEFENSIBLE","GAP"))</f>
        <v/>
      </c>
      <c r="L82" s="16">
        <f>IF($J82="","",EDATE($J82,120))</f>
        <v/>
      </c>
      <c r="M82" s="15" t="n"/>
    </row>
    <row r="83">
      <c r="A83" s="12" t="n"/>
      <c r="B83" s="12" t="n"/>
      <c r="C83" s="13" t="n"/>
      <c r="D83" s="14">
        <f>IF($C83="","",IF(TODAY()&lt;=$C83+365,"Valid","EXPIRED"))</f>
        <v/>
      </c>
      <c r="E83" s="13" t="n"/>
      <c r="F83" s="12" t="n"/>
      <c r="G83" s="13" t="n"/>
      <c r="H83" s="14">
        <f>IF(OR($E83="",$G83=""),"",IF(OR($B83="Walk-in",$B83="Inbound Call"),"✓ EXEMPT",IF($E83&gt;$G83,"LATE",IF(AND($G83&lt;DATE(2026,10,1),($G83-$E83)&lt;2),"⚠ &lt;48 HR","OK"))))</f>
        <v/>
      </c>
      <c r="I83" s="12" t="n"/>
      <c r="J83" s="13" t="n"/>
      <c r="K83" s="14">
        <f>IF($A83="","",IF(AND($E83&lt;&gt;"",IF($G83="",TRUE,$E83&lt;=$G83),$I83="Yes"),"DEFENSIBLE","GAP"))</f>
        <v/>
      </c>
      <c r="L83" s="13">
        <f>IF($J83="","",EDATE($J83,120))</f>
        <v/>
      </c>
      <c r="M83" s="12" t="n"/>
    </row>
    <row r="84">
      <c r="A84" s="15" t="n"/>
      <c r="B84" s="15" t="n"/>
      <c r="C84" s="16" t="n"/>
      <c r="D84" s="17">
        <f>IF($C84="","",IF(TODAY()&lt;=$C84+365,"Valid","EXPIRED"))</f>
        <v/>
      </c>
      <c r="E84" s="16" t="n"/>
      <c r="F84" s="15" t="n"/>
      <c r="G84" s="16" t="n"/>
      <c r="H84" s="17">
        <f>IF(OR($E84="",$G84=""),"",IF(OR($B84="Walk-in",$B84="Inbound Call"),"✓ EXEMPT",IF($E84&gt;$G84,"LATE",IF(AND($G84&lt;DATE(2026,10,1),($G84-$E84)&lt;2),"⚠ &lt;48 HR","OK"))))</f>
        <v/>
      </c>
      <c r="I84" s="15" t="n"/>
      <c r="J84" s="16" t="n"/>
      <c r="K84" s="17">
        <f>IF($A84="","",IF(AND($E84&lt;&gt;"",IF($G84="",TRUE,$E84&lt;=$G84),$I84="Yes"),"DEFENSIBLE","GAP"))</f>
        <v/>
      </c>
      <c r="L84" s="16">
        <f>IF($J84="","",EDATE($J84,120))</f>
        <v/>
      </c>
      <c r="M84" s="15" t="n"/>
    </row>
    <row r="85">
      <c r="A85" s="12" t="n"/>
      <c r="B85" s="12" t="n"/>
      <c r="C85" s="13" t="n"/>
      <c r="D85" s="14">
        <f>IF($C85="","",IF(TODAY()&lt;=$C85+365,"Valid","EXPIRED"))</f>
        <v/>
      </c>
      <c r="E85" s="13" t="n"/>
      <c r="F85" s="12" t="n"/>
      <c r="G85" s="13" t="n"/>
      <c r="H85" s="14">
        <f>IF(OR($E85="",$G85=""),"",IF(OR($B85="Walk-in",$B85="Inbound Call"),"✓ EXEMPT",IF($E85&gt;$G85,"LATE",IF(AND($G85&lt;DATE(2026,10,1),($G85-$E85)&lt;2),"⚠ &lt;48 HR","OK"))))</f>
        <v/>
      </c>
      <c r="I85" s="12" t="n"/>
      <c r="J85" s="13" t="n"/>
      <c r="K85" s="14">
        <f>IF($A85="","",IF(AND($E85&lt;&gt;"",IF($G85="",TRUE,$E85&lt;=$G85),$I85="Yes"),"DEFENSIBLE","GAP"))</f>
        <v/>
      </c>
      <c r="L85" s="13">
        <f>IF($J85="","",EDATE($J85,120))</f>
        <v/>
      </c>
      <c r="M85" s="12" t="n"/>
    </row>
    <row r="86">
      <c r="A86" s="15" t="n"/>
      <c r="B86" s="15" t="n"/>
      <c r="C86" s="16" t="n"/>
      <c r="D86" s="17">
        <f>IF($C86="","",IF(TODAY()&lt;=$C86+365,"Valid","EXPIRED"))</f>
        <v/>
      </c>
      <c r="E86" s="16" t="n"/>
      <c r="F86" s="15" t="n"/>
      <c r="G86" s="16" t="n"/>
      <c r="H86" s="17">
        <f>IF(OR($E86="",$G86=""),"",IF(OR($B86="Walk-in",$B86="Inbound Call"),"✓ EXEMPT",IF($E86&gt;$G86,"LATE",IF(AND($G86&lt;DATE(2026,10,1),($G86-$E86)&lt;2),"⚠ &lt;48 HR","OK"))))</f>
        <v/>
      </c>
      <c r="I86" s="15" t="n"/>
      <c r="J86" s="16" t="n"/>
      <c r="K86" s="17">
        <f>IF($A86="","",IF(AND($E86&lt;&gt;"",IF($G86="",TRUE,$E86&lt;=$G86),$I86="Yes"),"DEFENSIBLE","GAP"))</f>
        <v/>
      </c>
      <c r="L86" s="16">
        <f>IF($J86="","",EDATE($J86,120))</f>
        <v/>
      </c>
      <c r="M86" s="15" t="n"/>
    </row>
    <row r="87">
      <c r="A87" s="12" t="n"/>
      <c r="B87" s="12" t="n"/>
      <c r="C87" s="13" t="n"/>
      <c r="D87" s="14">
        <f>IF($C87="","",IF(TODAY()&lt;=$C87+365,"Valid","EXPIRED"))</f>
        <v/>
      </c>
      <c r="E87" s="13" t="n"/>
      <c r="F87" s="12" t="n"/>
      <c r="G87" s="13" t="n"/>
      <c r="H87" s="14">
        <f>IF(OR($E87="",$G87=""),"",IF(OR($B87="Walk-in",$B87="Inbound Call"),"✓ EXEMPT",IF($E87&gt;$G87,"LATE",IF(AND($G87&lt;DATE(2026,10,1),($G87-$E87)&lt;2),"⚠ &lt;48 HR","OK"))))</f>
        <v/>
      </c>
      <c r="I87" s="12" t="n"/>
      <c r="J87" s="13" t="n"/>
      <c r="K87" s="14">
        <f>IF($A87="","",IF(AND($E87&lt;&gt;"",IF($G87="",TRUE,$E87&lt;=$G87),$I87="Yes"),"DEFENSIBLE","GAP"))</f>
        <v/>
      </c>
      <c r="L87" s="13">
        <f>IF($J87="","",EDATE($J87,120))</f>
        <v/>
      </c>
      <c r="M87" s="12" t="n"/>
    </row>
    <row r="88">
      <c r="A88" s="15" t="n"/>
      <c r="B88" s="15" t="n"/>
      <c r="C88" s="16" t="n"/>
      <c r="D88" s="17">
        <f>IF($C88="","",IF(TODAY()&lt;=$C88+365,"Valid","EXPIRED"))</f>
        <v/>
      </c>
      <c r="E88" s="16" t="n"/>
      <c r="F88" s="15" t="n"/>
      <c r="G88" s="16" t="n"/>
      <c r="H88" s="17">
        <f>IF(OR($E88="",$G88=""),"",IF(OR($B88="Walk-in",$B88="Inbound Call"),"✓ EXEMPT",IF($E88&gt;$G88,"LATE",IF(AND($G88&lt;DATE(2026,10,1),($G88-$E88)&lt;2),"⚠ &lt;48 HR","OK"))))</f>
        <v/>
      </c>
      <c r="I88" s="15" t="n"/>
      <c r="J88" s="16" t="n"/>
      <c r="K88" s="17">
        <f>IF($A88="","",IF(AND($E88&lt;&gt;"",IF($G88="",TRUE,$E88&lt;=$G88),$I88="Yes"),"DEFENSIBLE","GAP"))</f>
        <v/>
      </c>
      <c r="L88" s="16">
        <f>IF($J88="","",EDATE($J88,120))</f>
        <v/>
      </c>
      <c r="M88" s="15" t="n"/>
    </row>
    <row r="89">
      <c r="A89" s="12" t="n"/>
      <c r="B89" s="12" t="n"/>
      <c r="C89" s="13" t="n"/>
      <c r="D89" s="14">
        <f>IF($C89="","",IF(TODAY()&lt;=$C89+365,"Valid","EXPIRED"))</f>
        <v/>
      </c>
      <c r="E89" s="13" t="n"/>
      <c r="F89" s="12" t="n"/>
      <c r="G89" s="13" t="n"/>
      <c r="H89" s="14">
        <f>IF(OR($E89="",$G89=""),"",IF(OR($B89="Walk-in",$B89="Inbound Call"),"✓ EXEMPT",IF($E89&gt;$G89,"LATE",IF(AND($G89&lt;DATE(2026,10,1),($G89-$E89)&lt;2),"⚠ &lt;48 HR","OK"))))</f>
        <v/>
      </c>
      <c r="I89" s="12" t="n"/>
      <c r="J89" s="13" t="n"/>
      <c r="K89" s="14">
        <f>IF($A89="","",IF(AND($E89&lt;&gt;"",IF($G89="",TRUE,$E89&lt;=$G89),$I89="Yes"),"DEFENSIBLE","GAP"))</f>
        <v/>
      </c>
      <c r="L89" s="13">
        <f>IF($J89="","",EDATE($J89,120))</f>
        <v/>
      </c>
      <c r="M89" s="12" t="n"/>
    </row>
    <row r="90">
      <c r="A90" s="15" t="n"/>
      <c r="B90" s="15" t="n"/>
      <c r="C90" s="16" t="n"/>
      <c r="D90" s="17">
        <f>IF($C90="","",IF(TODAY()&lt;=$C90+365,"Valid","EXPIRED"))</f>
        <v/>
      </c>
      <c r="E90" s="16" t="n"/>
      <c r="F90" s="15" t="n"/>
      <c r="G90" s="16" t="n"/>
      <c r="H90" s="17">
        <f>IF(OR($E90="",$G90=""),"",IF(OR($B90="Walk-in",$B90="Inbound Call"),"✓ EXEMPT",IF($E90&gt;$G90,"LATE",IF(AND($G90&lt;DATE(2026,10,1),($G90-$E90)&lt;2),"⚠ &lt;48 HR","OK"))))</f>
        <v/>
      </c>
      <c r="I90" s="15" t="n"/>
      <c r="J90" s="16" t="n"/>
      <c r="K90" s="17">
        <f>IF($A90="","",IF(AND($E90&lt;&gt;"",IF($G90="",TRUE,$E90&lt;=$G90),$I90="Yes"),"DEFENSIBLE","GAP"))</f>
        <v/>
      </c>
      <c r="L90" s="16">
        <f>IF($J90="","",EDATE($J90,120))</f>
        <v/>
      </c>
      <c r="M90" s="15" t="n"/>
    </row>
    <row r="91">
      <c r="A91" s="12" t="n"/>
      <c r="B91" s="12" t="n"/>
      <c r="C91" s="13" t="n"/>
      <c r="D91" s="14">
        <f>IF($C91="","",IF(TODAY()&lt;=$C91+365,"Valid","EXPIRED"))</f>
        <v/>
      </c>
      <c r="E91" s="13" t="n"/>
      <c r="F91" s="12" t="n"/>
      <c r="G91" s="13" t="n"/>
      <c r="H91" s="14">
        <f>IF(OR($E91="",$G91=""),"",IF(OR($B91="Walk-in",$B91="Inbound Call"),"✓ EXEMPT",IF($E91&gt;$G91,"LATE",IF(AND($G91&lt;DATE(2026,10,1),($G91-$E91)&lt;2),"⚠ &lt;48 HR","OK"))))</f>
        <v/>
      </c>
      <c r="I91" s="12" t="n"/>
      <c r="J91" s="13" t="n"/>
      <c r="K91" s="14">
        <f>IF($A91="","",IF(AND($E91&lt;&gt;"",IF($G91="",TRUE,$E91&lt;=$G91),$I91="Yes"),"DEFENSIBLE","GAP"))</f>
        <v/>
      </c>
      <c r="L91" s="13">
        <f>IF($J91="","",EDATE($J91,120))</f>
        <v/>
      </c>
      <c r="M91" s="12" t="n"/>
    </row>
    <row r="92">
      <c r="A92" s="15" t="n"/>
      <c r="B92" s="15" t="n"/>
      <c r="C92" s="16" t="n"/>
      <c r="D92" s="17">
        <f>IF($C92="","",IF(TODAY()&lt;=$C92+365,"Valid","EXPIRED"))</f>
        <v/>
      </c>
      <c r="E92" s="16" t="n"/>
      <c r="F92" s="15" t="n"/>
      <c r="G92" s="16" t="n"/>
      <c r="H92" s="17">
        <f>IF(OR($E92="",$G92=""),"",IF(OR($B92="Walk-in",$B92="Inbound Call"),"✓ EXEMPT",IF($E92&gt;$G92,"LATE",IF(AND($G92&lt;DATE(2026,10,1),($G92-$E92)&lt;2),"⚠ &lt;48 HR","OK"))))</f>
        <v/>
      </c>
      <c r="I92" s="15" t="n"/>
      <c r="J92" s="16" t="n"/>
      <c r="K92" s="17">
        <f>IF($A92="","",IF(AND($E92&lt;&gt;"",IF($G92="",TRUE,$E92&lt;=$G92),$I92="Yes"),"DEFENSIBLE","GAP"))</f>
        <v/>
      </c>
      <c r="L92" s="16">
        <f>IF($J92="","",EDATE($J92,120))</f>
        <v/>
      </c>
      <c r="M92" s="15" t="n"/>
    </row>
    <row r="93">
      <c r="A93" s="12" t="n"/>
      <c r="B93" s="12" t="n"/>
      <c r="C93" s="13" t="n"/>
      <c r="D93" s="14">
        <f>IF($C93="","",IF(TODAY()&lt;=$C93+365,"Valid","EXPIRED"))</f>
        <v/>
      </c>
      <c r="E93" s="13" t="n"/>
      <c r="F93" s="12" t="n"/>
      <c r="G93" s="13" t="n"/>
      <c r="H93" s="14">
        <f>IF(OR($E93="",$G93=""),"",IF(OR($B93="Walk-in",$B93="Inbound Call"),"✓ EXEMPT",IF($E93&gt;$G93,"LATE",IF(AND($G93&lt;DATE(2026,10,1),($G93-$E93)&lt;2),"⚠ &lt;48 HR","OK"))))</f>
        <v/>
      </c>
      <c r="I93" s="12" t="n"/>
      <c r="J93" s="13" t="n"/>
      <c r="K93" s="14">
        <f>IF($A93="","",IF(AND($E93&lt;&gt;"",IF($G93="",TRUE,$E93&lt;=$G93),$I93="Yes"),"DEFENSIBLE","GAP"))</f>
        <v/>
      </c>
      <c r="L93" s="13">
        <f>IF($J93="","",EDATE($J93,120))</f>
        <v/>
      </c>
      <c r="M93" s="12" t="n"/>
    </row>
    <row r="94">
      <c r="A94" s="15" t="n"/>
      <c r="B94" s="15" t="n"/>
      <c r="C94" s="16" t="n"/>
      <c r="D94" s="17">
        <f>IF($C94="","",IF(TODAY()&lt;=$C94+365,"Valid","EXPIRED"))</f>
        <v/>
      </c>
      <c r="E94" s="16" t="n"/>
      <c r="F94" s="15" t="n"/>
      <c r="G94" s="16" t="n"/>
      <c r="H94" s="17">
        <f>IF(OR($E94="",$G94=""),"",IF(OR($B94="Walk-in",$B94="Inbound Call"),"✓ EXEMPT",IF($E94&gt;$G94,"LATE",IF(AND($G94&lt;DATE(2026,10,1),($G94-$E94)&lt;2),"⚠ &lt;48 HR","OK"))))</f>
        <v/>
      </c>
      <c r="I94" s="15" t="n"/>
      <c r="J94" s="16" t="n"/>
      <c r="K94" s="17">
        <f>IF($A94="","",IF(AND($E94&lt;&gt;"",IF($G94="",TRUE,$E94&lt;=$G94),$I94="Yes"),"DEFENSIBLE","GAP"))</f>
        <v/>
      </c>
      <c r="L94" s="16">
        <f>IF($J94="","",EDATE($J94,120))</f>
        <v/>
      </c>
      <c r="M94" s="15" t="n"/>
    </row>
    <row r="95">
      <c r="A95" s="12" t="n"/>
      <c r="B95" s="12" t="n"/>
      <c r="C95" s="13" t="n"/>
      <c r="D95" s="14">
        <f>IF($C95="","",IF(TODAY()&lt;=$C95+365,"Valid","EXPIRED"))</f>
        <v/>
      </c>
      <c r="E95" s="13" t="n"/>
      <c r="F95" s="12" t="n"/>
      <c r="G95" s="13" t="n"/>
      <c r="H95" s="14">
        <f>IF(OR($E95="",$G95=""),"",IF(OR($B95="Walk-in",$B95="Inbound Call"),"✓ EXEMPT",IF($E95&gt;$G95,"LATE",IF(AND($G95&lt;DATE(2026,10,1),($G95-$E95)&lt;2),"⚠ &lt;48 HR","OK"))))</f>
        <v/>
      </c>
      <c r="I95" s="12" t="n"/>
      <c r="J95" s="13" t="n"/>
      <c r="K95" s="14">
        <f>IF($A95="","",IF(AND($E95&lt;&gt;"",IF($G95="",TRUE,$E95&lt;=$G95),$I95="Yes"),"DEFENSIBLE","GAP"))</f>
        <v/>
      </c>
      <c r="L95" s="13">
        <f>IF($J95="","",EDATE($J95,120))</f>
        <v/>
      </c>
      <c r="M95" s="12" t="n"/>
    </row>
    <row r="96">
      <c r="A96" s="15" t="n"/>
      <c r="B96" s="15" t="n"/>
      <c r="C96" s="16" t="n"/>
      <c r="D96" s="17">
        <f>IF($C96="","",IF(TODAY()&lt;=$C96+365,"Valid","EXPIRED"))</f>
        <v/>
      </c>
      <c r="E96" s="16" t="n"/>
      <c r="F96" s="15" t="n"/>
      <c r="G96" s="16" t="n"/>
      <c r="H96" s="17">
        <f>IF(OR($E96="",$G96=""),"",IF(OR($B96="Walk-in",$B96="Inbound Call"),"✓ EXEMPT",IF($E96&gt;$G96,"LATE",IF(AND($G96&lt;DATE(2026,10,1),($G96-$E96)&lt;2),"⚠ &lt;48 HR","OK"))))</f>
        <v/>
      </c>
      <c r="I96" s="15" t="n"/>
      <c r="J96" s="16" t="n"/>
      <c r="K96" s="17">
        <f>IF($A96="","",IF(AND($E96&lt;&gt;"",IF($G96="",TRUE,$E96&lt;=$G96),$I96="Yes"),"DEFENSIBLE","GAP"))</f>
        <v/>
      </c>
      <c r="L96" s="16">
        <f>IF($J96="","",EDATE($J96,120))</f>
        <v/>
      </c>
      <c r="M96" s="15" t="n"/>
    </row>
    <row r="97">
      <c r="A97" s="12" t="n"/>
      <c r="B97" s="12" t="n"/>
      <c r="C97" s="13" t="n"/>
      <c r="D97" s="14">
        <f>IF($C97="","",IF(TODAY()&lt;=$C97+365,"Valid","EXPIRED"))</f>
        <v/>
      </c>
      <c r="E97" s="13" t="n"/>
      <c r="F97" s="12" t="n"/>
      <c r="G97" s="13" t="n"/>
      <c r="H97" s="14">
        <f>IF(OR($E97="",$G97=""),"",IF(OR($B97="Walk-in",$B97="Inbound Call"),"✓ EXEMPT",IF($E97&gt;$G97,"LATE",IF(AND($G97&lt;DATE(2026,10,1),($G97-$E97)&lt;2),"⚠ &lt;48 HR","OK"))))</f>
        <v/>
      </c>
      <c r="I97" s="12" t="n"/>
      <c r="J97" s="13" t="n"/>
      <c r="K97" s="14">
        <f>IF($A97="","",IF(AND($E97&lt;&gt;"",IF($G97="",TRUE,$E97&lt;=$G97),$I97="Yes"),"DEFENSIBLE","GAP"))</f>
        <v/>
      </c>
      <c r="L97" s="13">
        <f>IF($J97="","",EDATE($J97,120))</f>
        <v/>
      </c>
      <c r="M97" s="12" t="n"/>
    </row>
    <row r="98">
      <c r="A98" s="15" t="n"/>
      <c r="B98" s="15" t="n"/>
      <c r="C98" s="16" t="n"/>
      <c r="D98" s="17">
        <f>IF($C98="","",IF(TODAY()&lt;=$C98+365,"Valid","EXPIRED"))</f>
        <v/>
      </c>
      <c r="E98" s="16" t="n"/>
      <c r="F98" s="15" t="n"/>
      <c r="G98" s="16" t="n"/>
      <c r="H98" s="17">
        <f>IF(OR($E98="",$G98=""),"",IF(OR($B98="Walk-in",$B98="Inbound Call"),"✓ EXEMPT",IF($E98&gt;$G98,"LATE",IF(AND($G98&lt;DATE(2026,10,1),($G98-$E98)&lt;2),"⚠ &lt;48 HR","OK"))))</f>
        <v/>
      </c>
      <c r="I98" s="15" t="n"/>
      <c r="J98" s="16" t="n"/>
      <c r="K98" s="17">
        <f>IF($A98="","",IF(AND($E98&lt;&gt;"",IF($G98="",TRUE,$E98&lt;=$G98),$I98="Yes"),"DEFENSIBLE","GAP"))</f>
        <v/>
      </c>
      <c r="L98" s="16">
        <f>IF($J98="","",EDATE($J98,120))</f>
        <v/>
      </c>
      <c r="M98" s="15" t="n"/>
    </row>
    <row r="99">
      <c r="A99" s="12" t="n"/>
      <c r="B99" s="12" t="n"/>
      <c r="C99" s="13" t="n"/>
      <c r="D99" s="14">
        <f>IF($C99="","",IF(TODAY()&lt;=$C99+365,"Valid","EXPIRED"))</f>
        <v/>
      </c>
      <c r="E99" s="13" t="n"/>
      <c r="F99" s="12" t="n"/>
      <c r="G99" s="13" t="n"/>
      <c r="H99" s="14">
        <f>IF(OR($E99="",$G99=""),"",IF(OR($B99="Walk-in",$B99="Inbound Call"),"✓ EXEMPT",IF($E99&gt;$G99,"LATE",IF(AND($G99&lt;DATE(2026,10,1),($G99-$E99)&lt;2),"⚠ &lt;48 HR","OK"))))</f>
        <v/>
      </c>
      <c r="I99" s="12" t="n"/>
      <c r="J99" s="13" t="n"/>
      <c r="K99" s="14">
        <f>IF($A99="","",IF(AND($E99&lt;&gt;"",IF($G99="",TRUE,$E99&lt;=$G99),$I99="Yes"),"DEFENSIBLE","GAP"))</f>
        <v/>
      </c>
      <c r="L99" s="13">
        <f>IF($J99="","",EDATE($J99,120))</f>
        <v/>
      </c>
      <c r="M99" s="12" t="n"/>
    </row>
    <row r="100">
      <c r="A100" s="15" t="n"/>
      <c r="B100" s="15" t="n"/>
      <c r="C100" s="16" t="n"/>
      <c r="D100" s="17">
        <f>IF($C100="","",IF(TODAY()&lt;=$C100+365,"Valid","EXPIRED"))</f>
        <v/>
      </c>
      <c r="E100" s="16" t="n"/>
      <c r="F100" s="15" t="n"/>
      <c r="G100" s="16" t="n"/>
      <c r="H100" s="17">
        <f>IF(OR($E100="",$G100=""),"",IF(OR($B100="Walk-in",$B100="Inbound Call"),"✓ EXEMPT",IF($E100&gt;$G100,"LATE",IF(AND($G100&lt;DATE(2026,10,1),($G100-$E100)&lt;2),"⚠ &lt;48 HR","OK"))))</f>
        <v/>
      </c>
      <c r="I100" s="15" t="n"/>
      <c r="J100" s="16" t="n"/>
      <c r="K100" s="17">
        <f>IF($A100="","",IF(AND($E100&lt;&gt;"",IF($G100="",TRUE,$E100&lt;=$G100),$I100="Yes"),"DEFENSIBLE","GAP"))</f>
        <v/>
      </c>
      <c r="L100" s="16">
        <f>IF($J100="","",EDATE($J100,120))</f>
        <v/>
      </c>
      <c r="M100" s="15" t="n"/>
    </row>
    <row r="101">
      <c r="A101" s="12" t="n"/>
      <c r="B101" s="12" t="n"/>
      <c r="C101" s="13" t="n"/>
      <c r="D101" s="14">
        <f>IF($C101="","",IF(TODAY()&lt;=$C101+365,"Valid","EXPIRED"))</f>
        <v/>
      </c>
      <c r="E101" s="13" t="n"/>
      <c r="F101" s="12" t="n"/>
      <c r="G101" s="13" t="n"/>
      <c r="H101" s="14">
        <f>IF(OR($E101="",$G101=""),"",IF(OR($B101="Walk-in",$B101="Inbound Call"),"✓ EXEMPT",IF($E101&gt;$G101,"LATE",IF(AND($G101&lt;DATE(2026,10,1),($G101-$E101)&lt;2),"⚠ &lt;48 HR","OK"))))</f>
        <v/>
      </c>
      <c r="I101" s="12" t="n"/>
      <c r="J101" s="13" t="n"/>
      <c r="K101" s="14">
        <f>IF($A101="","",IF(AND($E101&lt;&gt;"",IF($G101="",TRUE,$E101&lt;=$G101),$I101="Yes"),"DEFENSIBLE","GAP"))</f>
        <v/>
      </c>
      <c r="L101" s="13">
        <f>IF($J101="","",EDATE($J101,120))</f>
        <v/>
      </c>
      <c r="M101" s="12" t="n"/>
    </row>
    <row r="102">
      <c r="A102" s="15" t="n"/>
      <c r="B102" s="15" t="n"/>
      <c r="C102" s="16" t="n"/>
      <c r="D102" s="17">
        <f>IF($C102="","",IF(TODAY()&lt;=$C102+365,"Valid","EXPIRED"))</f>
        <v/>
      </c>
      <c r="E102" s="16" t="n"/>
      <c r="F102" s="15" t="n"/>
      <c r="G102" s="16" t="n"/>
      <c r="H102" s="17">
        <f>IF(OR($E102="",$G102=""),"",IF(OR($B102="Walk-in",$B102="Inbound Call"),"✓ EXEMPT",IF($E102&gt;$G102,"LATE",IF(AND($G102&lt;DATE(2026,10,1),($G102-$E102)&lt;2),"⚠ &lt;48 HR","OK"))))</f>
        <v/>
      </c>
      <c r="I102" s="15" t="n"/>
      <c r="J102" s="16" t="n"/>
      <c r="K102" s="17">
        <f>IF($A102="","",IF(AND($E102&lt;&gt;"",IF($G102="",TRUE,$E102&lt;=$G102),$I102="Yes"),"DEFENSIBLE","GAP"))</f>
        <v/>
      </c>
      <c r="L102" s="16">
        <f>IF($J102="","",EDATE($J102,120))</f>
        <v/>
      </c>
      <c r="M102" s="15" t="n"/>
    </row>
    <row r="103">
      <c r="A103" s="12" t="n"/>
      <c r="B103" s="12" t="n"/>
      <c r="C103" s="13" t="n"/>
      <c r="D103" s="14">
        <f>IF($C103="","",IF(TODAY()&lt;=$C103+365,"Valid","EXPIRED"))</f>
        <v/>
      </c>
      <c r="E103" s="13" t="n"/>
      <c r="F103" s="12" t="n"/>
      <c r="G103" s="13" t="n"/>
      <c r="H103" s="14">
        <f>IF(OR($E103="",$G103=""),"",IF(OR($B103="Walk-in",$B103="Inbound Call"),"✓ EXEMPT",IF($E103&gt;$G103,"LATE",IF(AND($G103&lt;DATE(2026,10,1),($G103-$E103)&lt;2),"⚠ &lt;48 HR","OK"))))</f>
        <v/>
      </c>
      <c r="I103" s="12" t="n"/>
      <c r="J103" s="13" t="n"/>
      <c r="K103" s="14">
        <f>IF($A103="","",IF(AND($E103&lt;&gt;"",IF($G103="",TRUE,$E103&lt;=$G103),$I103="Yes"),"DEFENSIBLE","GAP"))</f>
        <v/>
      </c>
      <c r="L103" s="13">
        <f>IF($J103="","",EDATE($J103,120))</f>
        <v/>
      </c>
      <c r="M103" s="12" t="n"/>
    </row>
    <row r="104">
      <c r="A104" s="15" t="n"/>
      <c r="B104" s="15" t="n"/>
      <c r="C104" s="16" t="n"/>
      <c r="D104" s="17">
        <f>IF($C104="","",IF(TODAY()&lt;=$C104+365,"Valid","EXPIRED"))</f>
        <v/>
      </c>
      <c r="E104" s="16" t="n"/>
      <c r="F104" s="15" t="n"/>
      <c r="G104" s="16" t="n"/>
      <c r="H104" s="17">
        <f>IF(OR($E104="",$G104=""),"",IF(OR($B104="Walk-in",$B104="Inbound Call"),"✓ EXEMPT",IF($E104&gt;$G104,"LATE",IF(AND($G104&lt;DATE(2026,10,1),($G104-$E104)&lt;2),"⚠ &lt;48 HR","OK"))))</f>
        <v/>
      </c>
      <c r="I104" s="15" t="n"/>
      <c r="J104" s="16" t="n"/>
      <c r="K104" s="17">
        <f>IF($A104="","",IF(AND($E104&lt;&gt;"",IF($G104="",TRUE,$E104&lt;=$G104),$I104="Yes"),"DEFENSIBLE","GAP"))</f>
        <v/>
      </c>
      <c r="L104" s="16">
        <f>IF($J104="","",EDATE($J104,120))</f>
        <v/>
      </c>
      <c r="M104" s="15" t="n"/>
    </row>
    <row r="105">
      <c r="A105" s="12" t="n"/>
      <c r="B105" s="12" t="n"/>
      <c r="C105" s="13" t="n"/>
      <c r="D105" s="14">
        <f>IF($C105="","",IF(TODAY()&lt;=$C105+365,"Valid","EXPIRED"))</f>
        <v/>
      </c>
      <c r="E105" s="13" t="n"/>
      <c r="F105" s="12" t="n"/>
      <c r="G105" s="13" t="n"/>
      <c r="H105" s="14">
        <f>IF(OR($E105="",$G105=""),"",IF(OR($B105="Walk-in",$B105="Inbound Call"),"✓ EXEMPT",IF($E105&gt;$G105,"LATE",IF(AND($G105&lt;DATE(2026,10,1),($G105-$E105)&lt;2),"⚠ &lt;48 HR","OK"))))</f>
        <v/>
      </c>
      <c r="I105" s="12" t="n"/>
      <c r="J105" s="13" t="n"/>
      <c r="K105" s="14">
        <f>IF($A105="","",IF(AND($E105&lt;&gt;"",IF($G105="",TRUE,$E105&lt;=$G105),$I105="Yes"),"DEFENSIBLE","GAP"))</f>
        <v/>
      </c>
      <c r="L105" s="13">
        <f>IF($J105="","",EDATE($J105,120))</f>
        <v/>
      </c>
      <c r="M105" s="12" t="n"/>
    </row>
    <row r="106">
      <c r="A106" s="15" t="n"/>
      <c r="B106" s="15" t="n"/>
      <c r="C106" s="16" t="n"/>
      <c r="D106" s="17">
        <f>IF($C106="","",IF(TODAY()&lt;=$C106+365,"Valid","EXPIRED"))</f>
        <v/>
      </c>
      <c r="E106" s="16" t="n"/>
      <c r="F106" s="15" t="n"/>
      <c r="G106" s="16" t="n"/>
      <c r="H106" s="17">
        <f>IF(OR($E106="",$G106=""),"",IF(OR($B106="Walk-in",$B106="Inbound Call"),"✓ EXEMPT",IF($E106&gt;$G106,"LATE",IF(AND($G106&lt;DATE(2026,10,1),($G106-$E106)&lt;2),"⚠ &lt;48 HR","OK"))))</f>
        <v/>
      </c>
      <c r="I106" s="15" t="n"/>
      <c r="J106" s="16" t="n"/>
      <c r="K106" s="17">
        <f>IF($A106="","",IF(AND($E106&lt;&gt;"",IF($G106="",TRUE,$E106&lt;=$G106),$I106="Yes"),"DEFENSIBLE","GAP"))</f>
        <v/>
      </c>
      <c r="L106" s="16">
        <f>IF($J106="","",EDATE($J106,120))</f>
        <v/>
      </c>
      <c r="M106" s="15" t="n"/>
    </row>
    <row r="107">
      <c r="A107" s="12" t="n"/>
      <c r="B107" s="12" t="n"/>
      <c r="C107" s="13" t="n"/>
      <c r="D107" s="14">
        <f>IF($C107="","",IF(TODAY()&lt;=$C107+365,"Valid","EXPIRED"))</f>
        <v/>
      </c>
      <c r="E107" s="13" t="n"/>
      <c r="F107" s="12" t="n"/>
      <c r="G107" s="13" t="n"/>
      <c r="H107" s="14">
        <f>IF(OR($E107="",$G107=""),"",IF(OR($B107="Walk-in",$B107="Inbound Call"),"✓ EXEMPT",IF($E107&gt;$G107,"LATE",IF(AND($G107&lt;DATE(2026,10,1),($G107-$E107)&lt;2),"⚠ &lt;48 HR","OK"))))</f>
        <v/>
      </c>
      <c r="I107" s="12" t="n"/>
      <c r="J107" s="13" t="n"/>
      <c r="K107" s="14">
        <f>IF($A107="","",IF(AND($E107&lt;&gt;"",IF($G107="",TRUE,$E107&lt;=$G107),$I107="Yes"),"DEFENSIBLE","GAP"))</f>
        <v/>
      </c>
      <c r="L107" s="13">
        <f>IF($J107="","",EDATE($J107,120))</f>
        <v/>
      </c>
      <c r="M107" s="12" t="n"/>
    </row>
    <row r="108">
      <c r="A108" s="15" t="n"/>
      <c r="B108" s="15" t="n"/>
      <c r="C108" s="16" t="n"/>
      <c r="D108" s="17">
        <f>IF($C108="","",IF(TODAY()&lt;=$C108+365,"Valid","EXPIRED"))</f>
        <v/>
      </c>
      <c r="E108" s="16" t="n"/>
      <c r="F108" s="15" t="n"/>
      <c r="G108" s="16" t="n"/>
      <c r="H108" s="17">
        <f>IF(OR($E108="",$G108=""),"",IF(OR($B108="Walk-in",$B108="Inbound Call"),"✓ EXEMPT",IF($E108&gt;$G108,"LATE",IF(AND($G108&lt;DATE(2026,10,1),($G108-$E108)&lt;2),"⚠ &lt;48 HR","OK"))))</f>
        <v/>
      </c>
      <c r="I108" s="15" t="n"/>
      <c r="J108" s="16" t="n"/>
      <c r="K108" s="17">
        <f>IF($A108="","",IF(AND($E108&lt;&gt;"",IF($G108="",TRUE,$E108&lt;=$G108),$I108="Yes"),"DEFENSIBLE","GAP"))</f>
        <v/>
      </c>
      <c r="L108" s="16">
        <f>IF($J108="","",EDATE($J108,120))</f>
        <v/>
      </c>
      <c r="M108" s="15" t="n"/>
    </row>
    <row r="109">
      <c r="A109" s="12" t="n"/>
      <c r="B109" s="12" t="n"/>
      <c r="C109" s="13" t="n"/>
      <c r="D109" s="14">
        <f>IF($C109="","",IF(TODAY()&lt;=$C109+365,"Valid","EXPIRED"))</f>
        <v/>
      </c>
      <c r="E109" s="13" t="n"/>
      <c r="F109" s="12" t="n"/>
      <c r="G109" s="13" t="n"/>
      <c r="H109" s="14">
        <f>IF(OR($E109="",$G109=""),"",IF(OR($B109="Walk-in",$B109="Inbound Call"),"✓ EXEMPT",IF($E109&gt;$G109,"LATE",IF(AND($G109&lt;DATE(2026,10,1),($G109-$E109)&lt;2),"⚠ &lt;48 HR","OK"))))</f>
        <v/>
      </c>
      <c r="I109" s="12" t="n"/>
      <c r="J109" s="13" t="n"/>
      <c r="K109" s="14">
        <f>IF($A109="","",IF(AND($E109&lt;&gt;"",IF($G109="",TRUE,$E109&lt;=$G109),$I109="Yes"),"DEFENSIBLE","GAP"))</f>
        <v/>
      </c>
      <c r="L109" s="13">
        <f>IF($J109="","",EDATE($J109,120))</f>
        <v/>
      </c>
      <c r="M109" s="12" t="n"/>
    </row>
    <row r="110">
      <c r="A110" s="15" t="n"/>
      <c r="B110" s="15" t="n"/>
      <c r="C110" s="16" t="n"/>
      <c r="D110" s="17">
        <f>IF($C110="","",IF(TODAY()&lt;=$C110+365,"Valid","EXPIRED"))</f>
        <v/>
      </c>
      <c r="E110" s="16" t="n"/>
      <c r="F110" s="15" t="n"/>
      <c r="G110" s="16" t="n"/>
      <c r="H110" s="17">
        <f>IF(OR($E110="",$G110=""),"",IF(OR($B110="Walk-in",$B110="Inbound Call"),"✓ EXEMPT",IF($E110&gt;$G110,"LATE",IF(AND($G110&lt;DATE(2026,10,1),($G110-$E110)&lt;2),"⚠ &lt;48 HR","OK"))))</f>
        <v/>
      </c>
      <c r="I110" s="15" t="n"/>
      <c r="J110" s="16" t="n"/>
      <c r="K110" s="17">
        <f>IF($A110="","",IF(AND($E110&lt;&gt;"",IF($G110="",TRUE,$E110&lt;=$G110),$I110="Yes"),"DEFENSIBLE","GAP"))</f>
        <v/>
      </c>
      <c r="L110" s="16">
        <f>IF($J110="","",EDATE($J110,120))</f>
        <v/>
      </c>
      <c r="M110" s="15" t="n"/>
    </row>
    <row r="111">
      <c r="A111" s="12" t="n"/>
      <c r="B111" s="12" t="n"/>
      <c r="C111" s="13" t="n"/>
      <c r="D111" s="14">
        <f>IF($C111="","",IF(TODAY()&lt;=$C111+365,"Valid","EXPIRED"))</f>
        <v/>
      </c>
      <c r="E111" s="13" t="n"/>
      <c r="F111" s="12" t="n"/>
      <c r="G111" s="13" t="n"/>
      <c r="H111" s="14">
        <f>IF(OR($E111="",$G111=""),"",IF(OR($B111="Walk-in",$B111="Inbound Call"),"✓ EXEMPT",IF($E111&gt;$G111,"LATE",IF(AND($G111&lt;DATE(2026,10,1),($G111-$E111)&lt;2),"⚠ &lt;48 HR","OK"))))</f>
        <v/>
      </c>
      <c r="I111" s="12" t="n"/>
      <c r="J111" s="13" t="n"/>
      <c r="K111" s="14">
        <f>IF($A111="","",IF(AND($E111&lt;&gt;"",IF($G111="",TRUE,$E111&lt;=$G111),$I111="Yes"),"DEFENSIBLE","GAP"))</f>
        <v/>
      </c>
      <c r="L111" s="13">
        <f>IF($J111="","",EDATE($J111,120))</f>
        <v/>
      </c>
      <c r="M111" s="12" t="n"/>
    </row>
    <row r="112">
      <c r="A112" s="15" t="n"/>
      <c r="B112" s="15" t="n"/>
      <c r="C112" s="16" t="n"/>
      <c r="D112" s="17">
        <f>IF($C112="","",IF(TODAY()&lt;=$C112+365,"Valid","EXPIRED"))</f>
        <v/>
      </c>
      <c r="E112" s="16" t="n"/>
      <c r="F112" s="15" t="n"/>
      <c r="G112" s="16" t="n"/>
      <c r="H112" s="17">
        <f>IF(OR($E112="",$G112=""),"",IF(OR($B112="Walk-in",$B112="Inbound Call"),"✓ EXEMPT",IF($E112&gt;$G112,"LATE",IF(AND($G112&lt;DATE(2026,10,1),($G112-$E112)&lt;2),"⚠ &lt;48 HR","OK"))))</f>
        <v/>
      </c>
      <c r="I112" s="15" t="n"/>
      <c r="J112" s="16" t="n"/>
      <c r="K112" s="17">
        <f>IF($A112="","",IF(AND($E112&lt;&gt;"",IF($G112="",TRUE,$E112&lt;=$G112),$I112="Yes"),"DEFENSIBLE","GAP"))</f>
        <v/>
      </c>
      <c r="L112" s="16">
        <f>IF($J112="","",EDATE($J112,120))</f>
        <v/>
      </c>
      <c r="M112" s="15" t="n"/>
    </row>
    <row r="113">
      <c r="A113" s="12" t="n"/>
      <c r="B113" s="12" t="n"/>
      <c r="C113" s="13" t="n"/>
      <c r="D113" s="14">
        <f>IF($C113="","",IF(TODAY()&lt;=$C113+365,"Valid","EXPIRED"))</f>
        <v/>
      </c>
      <c r="E113" s="13" t="n"/>
      <c r="F113" s="12" t="n"/>
      <c r="G113" s="13" t="n"/>
      <c r="H113" s="14">
        <f>IF(OR($E113="",$G113=""),"",IF(OR($B113="Walk-in",$B113="Inbound Call"),"✓ EXEMPT",IF($E113&gt;$G113,"LATE",IF(AND($G113&lt;DATE(2026,10,1),($G113-$E113)&lt;2),"⚠ &lt;48 HR","OK"))))</f>
        <v/>
      </c>
      <c r="I113" s="12" t="n"/>
      <c r="J113" s="13" t="n"/>
      <c r="K113" s="14">
        <f>IF($A113="","",IF(AND($E113&lt;&gt;"",IF($G113="",TRUE,$E113&lt;=$G113),$I113="Yes"),"DEFENSIBLE","GAP"))</f>
        <v/>
      </c>
      <c r="L113" s="13">
        <f>IF($J113="","",EDATE($J113,120))</f>
        <v/>
      </c>
      <c r="M113" s="12" t="n"/>
    </row>
    <row r="114">
      <c r="A114" s="15" t="n"/>
      <c r="B114" s="15" t="n"/>
      <c r="C114" s="16" t="n"/>
      <c r="D114" s="17">
        <f>IF($C114="","",IF(TODAY()&lt;=$C114+365,"Valid","EXPIRED"))</f>
        <v/>
      </c>
      <c r="E114" s="16" t="n"/>
      <c r="F114" s="15" t="n"/>
      <c r="G114" s="16" t="n"/>
      <c r="H114" s="17">
        <f>IF(OR($E114="",$G114=""),"",IF(OR($B114="Walk-in",$B114="Inbound Call"),"✓ EXEMPT",IF($E114&gt;$G114,"LATE",IF(AND($G114&lt;DATE(2026,10,1),($G114-$E114)&lt;2),"⚠ &lt;48 HR","OK"))))</f>
        <v/>
      </c>
      <c r="I114" s="15" t="n"/>
      <c r="J114" s="16" t="n"/>
      <c r="K114" s="17">
        <f>IF($A114="","",IF(AND($E114&lt;&gt;"",IF($G114="",TRUE,$E114&lt;=$G114),$I114="Yes"),"DEFENSIBLE","GAP"))</f>
        <v/>
      </c>
      <c r="L114" s="16">
        <f>IF($J114="","",EDATE($J114,120))</f>
        <v/>
      </c>
      <c r="M114" s="15" t="n"/>
    </row>
    <row r="115">
      <c r="A115" s="12" t="n"/>
      <c r="B115" s="12" t="n"/>
      <c r="C115" s="13" t="n"/>
      <c r="D115" s="14">
        <f>IF($C115="","",IF(TODAY()&lt;=$C115+365,"Valid","EXPIRED"))</f>
        <v/>
      </c>
      <c r="E115" s="13" t="n"/>
      <c r="F115" s="12" t="n"/>
      <c r="G115" s="13" t="n"/>
      <c r="H115" s="14">
        <f>IF(OR($E115="",$G115=""),"",IF(OR($B115="Walk-in",$B115="Inbound Call"),"✓ EXEMPT",IF($E115&gt;$G115,"LATE",IF(AND($G115&lt;DATE(2026,10,1),($G115-$E115)&lt;2),"⚠ &lt;48 HR","OK"))))</f>
        <v/>
      </c>
      <c r="I115" s="12" t="n"/>
      <c r="J115" s="13" t="n"/>
      <c r="K115" s="14">
        <f>IF($A115="","",IF(AND($E115&lt;&gt;"",IF($G115="",TRUE,$E115&lt;=$G115),$I115="Yes"),"DEFENSIBLE","GAP"))</f>
        <v/>
      </c>
      <c r="L115" s="13">
        <f>IF($J115="","",EDATE($J115,120))</f>
        <v/>
      </c>
      <c r="M115" s="12" t="n"/>
    </row>
    <row r="116">
      <c r="A116" s="15" t="n"/>
      <c r="B116" s="15" t="n"/>
      <c r="C116" s="16" t="n"/>
      <c r="D116" s="17">
        <f>IF($C116="","",IF(TODAY()&lt;=$C116+365,"Valid","EXPIRED"))</f>
        <v/>
      </c>
      <c r="E116" s="16" t="n"/>
      <c r="F116" s="15" t="n"/>
      <c r="G116" s="16" t="n"/>
      <c r="H116" s="17">
        <f>IF(OR($E116="",$G116=""),"",IF(OR($B116="Walk-in",$B116="Inbound Call"),"✓ EXEMPT",IF($E116&gt;$G116,"LATE",IF(AND($G116&lt;DATE(2026,10,1),($G116-$E116)&lt;2),"⚠ &lt;48 HR","OK"))))</f>
        <v/>
      </c>
      <c r="I116" s="15" t="n"/>
      <c r="J116" s="16" t="n"/>
      <c r="K116" s="17">
        <f>IF($A116="","",IF(AND($E116&lt;&gt;"",IF($G116="",TRUE,$E116&lt;=$G116),$I116="Yes"),"DEFENSIBLE","GAP"))</f>
        <v/>
      </c>
      <c r="L116" s="16">
        <f>IF($J116="","",EDATE($J116,120))</f>
        <v/>
      </c>
      <c r="M116" s="15" t="n"/>
    </row>
    <row r="117">
      <c r="A117" s="12" t="n"/>
      <c r="B117" s="12" t="n"/>
      <c r="C117" s="13" t="n"/>
      <c r="D117" s="14">
        <f>IF($C117="","",IF(TODAY()&lt;=$C117+365,"Valid","EXPIRED"))</f>
        <v/>
      </c>
      <c r="E117" s="13" t="n"/>
      <c r="F117" s="12" t="n"/>
      <c r="G117" s="13" t="n"/>
      <c r="H117" s="14">
        <f>IF(OR($E117="",$G117=""),"",IF(OR($B117="Walk-in",$B117="Inbound Call"),"✓ EXEMPT",IF($E117&gt;$G117,"LATE",IF(AND($G117&lt;DATE(2026,10,1),($G117-$E117)&lt;2),"⚠ &lt;48 HR","OK"))))</f>
        <v/>
      </c>
      <c r="I117" s="12" t="n"/>
      <c r="J117" s="13" t="n"/>
      <c r="K117" s="14">
        <f>IF($A117="","",IF(AND($E117&lt;&gt;"",IF($G117="",TRUE,$E117&lt;=$G117),$I117="Yes"),"DEFENSIBLE","GAP"))</f>
        <v/>
      </c>
      <c r="L117" s="13">
        <f>IF($J117="","",EDATE($J117,120))</f>
        <v/>
      </c>
      <c r="M117" s="12" t="n"/>
    </row>
    <row r="118">
      <c r="A118" s="15" t="n"/>
      <c r="B118" s="15" t="n"/>
      <c r="C118" s="16" t="n"/>
      <c r="D118" s="17">
        <f>IF($C118="","",IF(TODAY()&lt;=$C118+365,"Valid","EXPIRED"))</f>
        <v/>
      </c>
      <c r="E118" s="16" t="n"/>
      <c r="F118" s="15" t="n"/>
      <c r="G118" s="16" t="n"/>
      <c r="H118" s="17">
        <f>IF(OR($E118="",$G118=""),"",IF(OR($B118="Walk-in",$B118="Inbound Call"),"✓ EXEMPT",IF($E118&gt;$G118,"LATE",IF(AND($G118&lt;DATE(2026,10,1),($G118-$E118)&lt;2),"⚠ &lt;48 HR","OK"))))</f>
        <v/>
      </c>
      <c r="I118" s="15" t="n"/>
      <c r="J118" s="16" t="n"/>
      <c r="K118" s="17">
        <f>IF($A118="","",IF(AND($E118&lt;&gt;"",IF($G118="",TRUE,$E118&lt;=$G118),$I118="Yes"),"DEFENSIBLE","GAP"))</f>
        <v/>
      </c>
      <c r="L118" s="16">
        <f>IF($J118="","",EDATE($J118,120))</f>
        <v/>
      </c>
      <c r="M118" s="15" t="n"/>
    </row>
    <row r="119">
      <c r="A119" s="12" t="n"/>
      <c r="B119" s="12" t="n"/>
      <c r="C119" s="13" t="n"/>
      <c r="D119" s="14">
        <f>IF($C119="","",IF(TODAY()&lt;=$C119+365,"Valid","EXPIRED"))</f>
        <v/>
      </c>
      <c r="E119" s="13" t="n"/>
      <c r="F119" s="12" t="n"/>
      <c r="G119" s="13" t="n"/>
      <c r="H119" s="14">
        <f>IF(OR($E119="",$G119=""),"",IF(OR($B119="Walk-in",$B119="Inbound Call"),"✓ EXEMPT",IF($E119&gt;$G119,"LATE",IF(AND($G119&lt;DATE(2026,10,1),($G119-$E119)&lt;2),"⚠ &lt;48 HR","OK"))))</f>
        <v/>
      </c>
      <c r="I119" s="12" t="n"/>
      <c r="J119" s="13" t="n"/>
      <c r="K119" s="14">
        <f>IF($A119="","",IF(AND($E119&lt;&gt;"",IF($G119="",TRUE,$E119&lt;=$G119),$I119="Yes"),"DEFENSIBLE","GAP"))</f>
        <v/>
      </c>
      <c r="L119" s="13">
        <f>IF($J119="","",EDATE($J119,120))</f>
        <v/>
      </c>
      <c r="M119" s="12" t="n"/>
    </row>
    <row r="120">
      <c r="A120" s="15" t="n"/>
      <c r="B120" s="15" t="n"/>
      <c r="C120" s="16" t="n"/>
      <c r="D120" s="17">
        <f>IF($C120="","",IF(TODAY()&lt;=$C120+365,"Valid","EXPIRED"))</f>
        <v/>
      </c>
      <c r="E120" s="16" t="n"/>
      <c r="F120" s="15" t="n"/>
      <c r="G120" s="16" t="n"/>
      <c r="H120" s="17">
        <f>IF(OR($E120="",$G120=""),"",IF(OR($B120="Walk-in",$B120="Inbound Call"),"✓ EXEMPT",IF($E120&gt;$G120,"LATE",IF(AND($G120&lt;DATE(2026,10,1),($G120-$E120)&lt;2),"⚠ &lt;48 HR","OK"))))</f>
        <v/>
      </c>
      <c r="I120" s="15" t="n"/>
      <c r="J120" s="16" t="n"/>
      <c r="K120" s="17">
        <f>IF($A120="","",IF(AND($E120&lt;&gt;"",IF($G120="",TRUE,$E120&lt;=$G120),$I120="Yes"),"DEFENSIBLE","GAP"))</f>
        <v/>
      </c>
      <c r="L120" s="16">
        <f>IF($J120="","",EDATE($J120,120))</f>
        <v/>
      </c>
      <c r="M120" s="15" t="n"/>
    </row>
    <row r="121">
      <c r="A121" s="12" t="n"/>
      <c r="B121" s="12" t="n"/>
      <c r="C121" s="13" t="n"/>
      <c r="D121" s="14">
        <f>IF($C121="","",IF(TODAY()&lt;=$C121+365,"Valid","EXPIRED"))</f>
        <v/>
      </c>
      <c r="E121" s="13" t="n"/>
      <c r="F121" s="12" t="n"/>
      <c r="G121" s="13" t="n"/>
      <c r="H121" s="14">
        <f>IF(OR($E121="",$G121=""),"",IF(OR($B121="Walk-in",$B121="Inbound Call"),"✓ EXEMPT",IF($E121&gt;$G121,"LATE",IF(AND($G121&lt;DATE(2026,10,1),($G121-$E121)&lt;2),"⚠ &lt;48 HR","OK"))))</f>
        <v/>
      </c>
      <c r="I121" s="12" t="n"/>
      <c r="J121" s="13" t="n"/>
      <c r="K121" s="14">
        <f>IF($A121="","",IF(AND($E121&lt;&gt;"",IF($G121="",TRUE,$E121&lt;=$G121),$I121="Yes"),"DEFENSIBLE","GAP"))</f>
        <v/>
      </c>
      <c r="L121" s="13">
        <f>IF($J121="","",EDATE($J121,120))</f>
        <v/>
      </c>
      <c r="M121" s="12" t="n"/>
    </row>
    <row r="122">
      <c r="A122" s="15" t="n"/>
      <c r="B122" s="15" t="n"/>
      <c r="C122" s="16" t="n"/>
      <c r="D122" s="17">
        <f>IF($C122="","",IF(TODAY()&lt;=$C122+365,"Valid","EXPIRED"))</f>
        <v/>
      </c>
      <c r="E122" s="16" t="n"/>
      <c r="F122" s="15" t="n"/>
      <c r="G122" s="16" t="n"/>
      <c r="H122" s="17">
        <f>IF(OR($E122="",$G122=""),"",IF(OR($B122="Walk-in",$B122="Inbound Call"),"✓ EXEMPT",IF($E122&gt;$G122,"LATE",IF(AND($G122&lt;DATE(2026,10,1),($G122-$E122)&lt;2),"⚠ &lt;48 HR","OK"))))</f>
        <v/>
      </c>
      <c r="I122" s="15" t="n"/>
      <c r="J122" s="16" t="n"/>
      <c r="K122" s="17">
        <f>IF($A122="","",IF(AND($E122&lt;&gt;"",IF($G122="",TRUE,$E122&lt;=$G122),$I122="Yes"),"DEFENSIBLE","GAP"))</f>
        <v/>
      </c>
      <c r="L122" s="16">
        <f>IF($J122="","",EDATE($J122,120))</f>
        <v/>
      </c>
      <c r="M122" s="15" t="n"/>
    </row>
    <row r="123">
      <c r="A123" s="12" t="n"/>
      <c r="B123" s="12" t="n"/>
      <c r="C123" s="13" t="n"/>
      <c r="D123" s="14">
        <f>IF($C123="","",IF(TODAY()&lt;=$C123+365,"Valid","EXPIRED"))</f>
        <v/>
      </c>
      <c r="E123" s="13" t="n"/>
      <c r="F123" s="12" t="n"/>
      <c r="G123" s="13" t="n"/>
      <c r="H123" s="14">
        <f>IF(OR($E123="",$G123=""),"",IF(OR($B123="Walk-in",$B123="Inbound Call"),"✓ EXEMPT",IF($E123&gt;$G123,"LATE",IF(AND($G123&lt;DATE(2026,10,1),($G123-$E123)&lt;2),"⚠ &lt;48 HR","OK"))))</f>
        <v/>
      </c>
      <c r="I123" s="12" t="n"/>
      <c r="J123" s="13" t="n"/>
      <c r="K123" s="14">
        <f>IF($A123="","",IF(AND($E123&lt;&gt;"",IF($G123="",TRUE,$E123&lt;=$G123),$I123="Yes"),"DEFENSIBLE","GAP"))</f>
        <v/>
      </c>
      <c r="L123" s="13">
        <f>IF($J123="","",EDATE($J123,120))</f>
        <v/>
      </c>
      <c r="M123" s="12" t="n"/>
    </row>
    <row r="124">
      <c r="A124" s="15" t="n"/>
      <c r="B124" s="15" t="n"/>
      <c r="C124" s="16" t="n"/>
      <c r="D124" s="17">
        <f>IF($C124="","",IF(TODAY()&lt;=$C124+365,"Valid","EXPIRED"))</f>
        <v/>
      </c>
      <c r="E124" s="16" t="n"/>
      <c r="F124" s="15" t="n"/>
      <c r="G124" s="16" t="n"/>
      <c r="H124" s="17">
        <f>IF(OR($E124="",$G124=""),"",IF(OR($B124="Walk-in",$B124="Inbound Call"),"✓ EXEMPT",IF($E124&gt;$G124,"LATE",IF(AND($G124&lt;DATE(2026,10,1),($G124-$E124)&lt;2),"⚠ &lt;48 HR","OK"))))</f>
        <v/>
      </c>
      <c r="I124" s="15" t="n"/>
      <c r="J124" s="16" t="n"/>
      <c r="K124" s="17">
        <f>IF($A124="","",IF(AND($E124&lt;&gt;"",IF($G124="",TRUE,$E124&lt;=$G124),$I124="Yes"),"DEFENSIBLE","GAP"))</f>
        <v/>
      </c>
      <c r="L124" s="16">
        <f>IF($J124="","",EDATE($J124,120))</f>
        <v/>
      </c>
      <c r="M124" s="15" t="n"/>
    </row>
    <row r="125">
      <c r="A125" s="12" t="n"/>
      <c r="B125" s="12" t="n"/>
      <c r="C125" s="13" t="n"/>
      <c r="D125" s="14">
        <f>IF($C125="","",IF(TODAY()&lt;=$C125+365,"Valid","EXPIRED"))</f>
        <v/>
      </c>
      <c r="E125" s="13" t="n"/>
      <c r="F125" s="12" t="n"/>
      <c r="G125" s="13" t="n"/>
      <c r="H125" s="14">
        <f>IF(OR($E125="",$G125=""),"",IF(OR($B125="Walk-in",$B125="Inbound Call"),"✓ EXEMPT",IF($E125&gt;$G125,"LATE",IF(AND($G125&lt;DATE(2026,10,1),($G125-$E125)&lt;2),"⚠ &lt;48 HR","OK"))))</f>
        <v/>
      </c>
      <c r="I125" s="12" t="n"/>
      <c r="J125" s="13" t="n"/>
      <c r="K125" s="14">
        <f>IF($A125="","",IF(AND($E125&lt;&gt;"",IF($G125="",TRUE,$E125&lt;=$G125),$I125="Yes"),"DEFENSIBLE","GAP"))</f>
        <v/>
      </c>
      <c r="L125" s="13">
        <f>IF($J125="","",EDATE($J125,120))</f>
        <v/>
      </c>
      <c r="M125" s="12" t="n"/>
    </row>
    <row r="126">
      <c r="A126" s="15" t="n"/>
      <c r="B126" s="15" t="n"/>
      <c r="C126" s="16" t="n"/>
      <c r="D126" s="17">
        <f>IF($C126="","",IF(TODAY()&lt;=$C126+365,"Valid","EXPIRED"))</f>
        <v/>
      </c>
      <c r="E126" s="16" t="n"/>
      <c r="F126" s="15" t="n"/>
      <c r="G126" s="16" t="n"/>
      <c r="H126" s="17">
        <f>IF(OR($E126="",$G126=""),"",IF(OR($B126="Walk-in",$B126="Inbound Call"),"✓ EXEMPT",IF($E126&gt;$G126,"LATE",IF(AND($G126&lt;DATE(2026,10,1),($G126-$E126)&lt;2),"⚠ &lt;48 HR","OK"))))</f>
        <v/>
      </c>
      <c r="I126" s="15" t="n"/>
      <c r="J126" s="16" t="n"/>
      <c r="K126" s="17">
        <f>IF($A126="","",IF(AND($E126&lt;&gt;"",IF($G126="",TRUE,$E126&lt;=$G126),$I126="Yes"),"DEFENSIBLE","GAP"))</f>
        <v/>
      </c>
      <c r="L126" s="16">
        <f>IF($J126="","",EDATE($J126,120))</f>
        <v/>
      </c>
      <c r="M126" s="15" t="n"/>
    </row>
    <row r="127">
      <c r="A127" s="12" t="n"/>
      <c r="B127" s="12" t="n"/>
      <c r="C127" s="13" t="n"/>
      <c r="D127" s="14">
        <f>IF($C127="","",IF(TODAY()&lt;=$C127+365,"Valid","EXPIRED"))</f>
        <v/>
      </c>
      <c r="E127" s="13" t="n"/>
      <c r="F127" s="12" t="n"/>
      <c r="G127" s="13" t="n"/>
      <c r="H127" s="14">
        <f>IF(OR($E127="",$G127=""),"",IF(OR($B127="Walk-in",$B127="Inbound Call"),"✓ EXEMPT",IF($E127&gt;$G127,"LATE",IF(AND($G127&lt;DATE(2026,10,1),($G127-$E127)&lt;2),"⚠ &lt;48 HR","OK"))))</f>
        <v/>
      </c>
      <c r="I127" s="12" t="n"/>
      <c r="J127" s="13" t="n"/>
      <c r="K127" s="14">
        <f>IF($A127="","",IF(AND($E127&lt;&gt;"",IF($G127="",TRUE,$E127&lt;=$G127),$I127="Yes"),"DEFENSIBLE","GAP"))</f>
        <v/>
      </c>
      <c r="L127" s="13">
        <f>IF($J127="","",EDATE($J127,120))</f>
        <v/>
      </c>
      <c r="M127" s="12" t="n"/>
    </row>
    <row r="128">
      <c r="A128" s="15" t="n"/>
      <c r="B128" s="15" t="n"/>
      <c r="C128" s="16" t="n"/>
      <c r="D128" s="17">
        <f>IF($C128="","",IF(TODAY()&lt;=$C128+365,"Valid","EXPIRED"))</f>
        <v/>
      </c>
      <c r="E128" s="16" t="n"/>
      <c r="F128" s="15" t="n"/>
      <c r="G128" s="16" t="n"/>
      <c r="H128" s="17">
        <f>IF(OR($E128="",$G128=""),"",IF(OR($B128="Walk-in",$B128="Inbound Call"),"✓ EXEMPT",IF($E128&gt;$G128,"LATE",IF(AND($G128&lt;DATE(2026,10,1),($G128-$E128)&lt;2),"⚠ &lt;48 HR","OK"))))</f>
        <v/>
      </c>
      <c r="I128" s="15" t="n"/>
      <c r="J128" s="16" t="n"/>
      <c r="K128" s="17">
        <f>IF($A128="","",IF(AND($E128&lt;&gt;"",IF($G128="",TRUE,$E128&lt;=$G128),$I128="Yes"),"DEFENSIBLE","GAP"))</f>
        <v/>
      </c>
      <c r="L128" s="16">
        <f>IF($J128="","",EDATE($J128,120))</f>
        <v/>
      </c>
      <c r="M128" s="15" t="n"/>
    </row>
    <row r="129">
      <c r="A129" s="12" t="n"/>
      <c r="B129" s="12" t="n"/>
      <c r="C129" s="13" t="n"/>
      <c r="D129" s="14">
        <f>IF($C129="","",IF(TODAY()&lt;=$C129+365,"Valid","EXPIRED"))</f>
        <v/>
      </c>
      <c r="E129" s="13" t="n"/>
      <c r="F129" s="12" t="n"/>
      <c r="G129" s="13" t="n"/>
      <c r="H129" s="14">
        <f>IF(OR($E129="",$G129=""),"",IF(OR($B129="Walk-in",$B129="Inbound Call"),"✓ EXEMPT",IF($E129&gt;$G129,"LATE",IF(AND($G129&lt;DATE(2026,10,1),($G129-$E129)&lt;2),"⚠ &lt;48 HR","OK"))))</f>
        <v/>
      </c>
      <c r="I129" s="12" t="n"/>
      <c r="J129" s="13" t="n"/>
      <c r="K129" s="14">
        <f>IF($A129="","",IF(AND($E129&lt;&gt;"",IF($G129="",TRUE,$E129&lt;=$G129),$I129="Yes"),"DEFENSIBLE","GAP"))</f>
        <v/>
      </c>
      <c r="L129" s="13">
        <f>IF($J129="","",EDATE($J129,120))</f>
        <v/>
      </c>
      <c r="M129" s="12" t="n"/>
    </row>
    <row r="130">
      <c r="A130" s="15" t="n"/>
      <c r="B130" s="15" t="n"/>
      <c r="C130" s="16" t="n"/>
      <c r="D130" s="17">
        <f>IF($C130="","",IF(TODAY()&lt;=$C130+365,"Valid","EXPIRED"))</f>
        <v/>
      </c>
      <c r="E130" s="16" t="n"/>
      <c r="F130" s="15" t="n"/>
      <c r="G130" s="16" t="n"/>
      <c r="H130" s="17">
        <f>IF(OR($E130="",$G130=""),"",IF(OR($B130="Walk-in",$B130="Inbound Call"),"✓ EXEMPT",IF($E130&gt;$G130,"LATE",IF(AND($G130&lt;DATE(2026,10,1),($G130-$E130)&lt;2),"⚠ &lt;48 HR","OK"))))</f>
        <v/>
      </c>
      <c r="I130" s="15" t="n"/>
      <c r="J130" s="16" t="n"/>
      <c r="K130" s="17">
        <f>IF($A130="","",IF(AND($E130&lt;&gt;"",IF($G130="",TRUE,$E130&lt;=$G130),$I130="Yes"),"DEFENSIBLE","GAP"))</f>
        <v/>
      </c>
      <c r="L130" s="16">
        <f>IF($J130="","",EDATE($J130,120))</f>
        <v/>
      </c>
      <c r="M130" s="15" t="n"/>
    </row>
    <row r="131">
      <c r="A131" s="12" t="n"/>
      <c r="B131" s="12" t="n"/>
      <c r="C131" s="13" t="n"/>
      <c r="D131" s="14">
        <f>IF($C131="","",IF(TODAY()&lt;=$C131+365,"Valid","EXPIRED"))</f>
        <v/>
      </c>
      <c r="E131" s="13" t="n"/>
      <c r="F131" s="12" t="n"/>
      <c r="G131" s="13" t="n"/>
      <c r="H131" s="14">
        <f>IF(OR($E131="",$G131=""),"",IF(OR($B131="Walk-in",$B131="Inbound Call"),"✓ EXEMPT",IF($E131&gt;$G131,"LATE",IF(AND($G131&lt;DATE(2026,10,1),($G131-$E131)&lt;2),"⚠ &lt;48 HR","OK"))))</f>
        <v/>
      </c>
      <c r="I131" s="12" t="n"/>
      <c r="J131" s="13" t="n"/>
      <c r="K131" s="14">
        <f>IF($A131="","",IF(AND($E131&lt;&gt;"",IF($G131="",TRUE,$E131&lt;=$G131),$I131="Yes"),"DEFENSIBLE","GAP"))</f>
        <v/>
      </c>
      <c r="L131" s="13">
        <f>IF($J131="","",EDATE($J131,120))</f>
        <v/>
      </c>
      <c r="M131" s="12" t="n"/>
    </row>
    <row r="132">
      <c r="A132" s="15" t="n"/>
      <c r="B132" s="15" t="n"/>
      <c r="C132" s="16" t="n"/>
      <c r="D132" s="17">
        <f>IF($C132="","",IF(TODAY()&lt;=$C132+365,"Valid","EXPIRED"))</f>
        <v/>
      </c>
      <c r="E132" s="16" t="n"/>
      <c r="F132" s="15" t="n"/>
      <c r="G132" s="16" t="n"/>
      <c r="H132" s="17">
        <f>IF(OR($E132="",$G132=""),"",IF(OR($B132="Walk-in",$B132="Inbound Call"),"✓ EXEMPT",IF($E132&gt;$G132,"LATE",IF(AND($G132&lt;DATE(2026,10,1),($G132-$E132)&lt;2),"⚠ &lt;48 HR","OK"))))</f>
        <v/>
      </c>
      <c r="I132" s="15" t="n"/>
      <c r="J132" s="16" t="n"/>
      <c r="K132" s="17">
        <f>IF($A132="","",IF(AND($E132&lt;&gt;"",IF($G132="",TRUE,$E132&lt;=$G132),$I132="Yes"),"DEFENSIBLE","GAP"))</f>
        <v/>
      </c>
      <c r="L132" s="16">
        <f>IF($J132="","",EDATE($J132,120))</f>
        <v/>
      </c>
      <c r="M132" s="15" t="n"/>
    </row>
    <row r="133">
      <c r="A133" s="12" t="n"/>
      <c r="B133" s="12" t="n"/>
      <c r="C133" s="13" t="n"/>
      <c r="D133" s="14">
        <f>IF($C133="","",IF(TODAY()&lt;=$C133+365,"Valid","EXPIRED"))</f>
        <v/>
      </c>
      <c r="E133" s="13" t="n"/>
      <c r="F133" s="12" t="n"/>
      <c r="G133" s="13" t="n"/>
      <c r="H133" s="14">
        <f>IF(OR($E133="",$G133=""),"",IF(OR($B133="Walk-in",$B133="Inbound Call"),"✓ EXEMPT",IF($E133&gt;$G133,"LATE",IF(AND($G133&lt;DATE(2026,10,1),($G133-$E133)&lt;2),"⚠ &lt;48 HR","OK"))))</f>
        <v/>
      </c>
      <c r="I133" s="12" t="n"/>
      <c r="J133" s="13" t="n"/>
      <c r="K133" s="14">
        <f>IF($A133="","",IF(AND($E133&lt;&gt;"",IF($G133="",TRUE,$E133&lt;=$G133),$I133="Yes"),"DEFENSIBLE","GAP"))</f>
        <v/>
      </c>
      <c r="L133" s="13">
        <f>IF($J133="","",EDATE($J133,120))</f>
        <v/>
      </c>
      <c r="M133" s="12" t="n"/>
    </row>
    <row r="134">
      <c r="A134" s="15" t="n"/>
      <c r="B134" s="15" t="n"/>
      <c r="C134" s="16" t="n"/>
      <c r="D134" s="17">
        <f>IF($C134="","",IF(TODAY()&lt;=$C134+365,"Valid","EXPIRED"))</f>
        <v/>
      </c>
      <c r="E134" s="16" t="n"/>
      <c r="F134" s="15" t="n"/>
      <c r="G134" s="16" t="n"/>
      <c r="H134" s="17">
        <f>IF(OR($E134="",$G134=""),"",IF(OR($B134="Walk-in",$B134="Inbound Call"),"✓ EXEMPT",IF($E134&gt;$G134,"LATE",IF(AND($G134&lt;DATE(2026,10,1),($G134-$E134)&lt;2),"⚠ &lt;48 HR","OK"))))</f>
        <v/>
      </c>
      <c r="I134" s="15" t="n"/>
      <c r="J134" s="16" t="n"/>
      <c r="K134" s="17">
        <f>IF($A134="","",IF(AND($E134&lt;&gt;"",IF($G134="",TRUE,$E134&lt;=$G134),$I134="Yes"),"DEFENSIBLE","GAP"))</f>
        <v/>
      </c>
      <c r="L134" s="16">
        <f>IF($J134="","",EDATE($J134,120))</f>
        <v/>
      </c>
      <c r="M134" s="15" t="n"/>
    </row>
    <row r="135">
      <c r="A135" s="12" t="n"/>
      <c r="B135" s="12" t="n"/>
      <c r="C135" s="13" t="n"/>
      <c r="D135" s="14">
        <f>IF($C135="","",IF(TODAY()&lt;=$C135+365,"Valid","EXPIRED"))</f>
        <v/>
      </c>
      <c r="E135" s="13" t="n"/>
      <c r="F135" s="12" t="n"/>
      <c r="G135" s="13" t="n"/>
      <c r="H135" s="14">
        <f>IF(OR($E135="",$G135=""),"",IF(OR($B135="Walk-in",$B135="Inbound Call"),"✓ EXEMPT",IF($E135&gt;$G135,"LATE",IF(AND($G135&lt;DATE(2026,10,1),($G135-$E135)&lt;2),"⚠ &lt;48 HR","OK"))))</f>
        <v/>
      </c>
      <c r="I135" s="12" t="n"/>
      <c r="J135" s="13" t="n"/>
      <c r="K135" s="14">
        <f>IF($A135="","",IF(AND($E135&lt;&gt;"",IF($G135="",TRUE,$E135&lt;=$G135),$I135="Yes"),"DEFENSIBLE","GAP"))</f>
        <v/>
      </c>
      <c r="L135" s="13">
        <f>IF($J135="","",EDATE($J135,120))</f>
        <v/>
      </c>
      <c r="M135" s="12" t="n"/>
    </row>
    <row r="136">
      <c r="A136" s="15" t="n"/>
      <c r="B136" s="15" t="n"/>
      <c r="C136" s="16" t="n"/>
      <c r="D136" s="17">
        <f>IF($C136="","",IF(TODAY()&lt;=$C136+365,"Valid","EXPIRED"))</f>
        <v/>
      </c>
      <c r="E136" s="16" t="n"/>
      <c r="F136" s="15" t="n"/>
      <c r="G136" s="16" t="n"/>
      <c r="H136" s="17">
        <f>IF(OR($E136="",$G136=""),"",IF(OR($B136="Walk-in",$B136="Inbound Call"),"✓ EXEMPT",IF($E136&gt;$G136,"LATE",IF(AND($G136&lt;DATE(2026,10,1),($G136-$E136)&lt;2),"⚠ &lt;48 HR","OK"))))</f>
        <v/>
      </c>
      <c r="I136" s="15" t="n"/>
      <c r="J136" s="16" t="n"/>
      <c r="K136" s="17">
        <f>IF($A136="","",IF(AND($E136&lt;&gt;"",IF($G136="",TRUE,$E136&lt;=$G136),$I136="Yes"),"DEFENSIBLE","GAP"))</f>
        <v/>
      </c>
      <c r="L136" s="16">
        <f>IF($J136="","",EDATE($J136,120))</f>
        <v/>
      </c>
      <c r="M136" s="15" t="n"/>
    </row>
    <row r="137">
      <c r="A137" s="12" t="n"/>
      <c r="B137" s="12" t="n"/>
      <c r="C137" s="13" t="n"/>
      <c r="D137" s="14">
        <f>IF($C137="","",IF(TODAY()&lt;=$C137+365,"Valid","EXPIRED"))</f>
        <v/>
      </c>
      <c r="E137" s="13" t="n"/>
      <c r="F137" s="12" t="n"/>
      <c r="G137" s="13" t="n"/>
      <c r="H137" s="14">
        <f>IF(OR($E137="",$G137=""),"",IF(OR($B137="Walk-in",$B137="Inbound Call"),"✓ EXEMPT",IF($E137&gt;$G137,"LATE",IF(AND($G137&lt;DATE(2026,10,1),($G137-$E137)&lt;2),"⚠ &lt;48 HR","OK"))))</f>
        <v/>
      </c>
      <c r="I137" s="12" t="n"/>
      <c r="J137" s="13" t="n"/>
      <c r="K137" s="14">
        <f>IF($A137="","",IF(AND($E137&lt;&gt;"",IF($G137="",TRUE,$E137&lt;=$G137),$I137="Yes"),"DEFENSIBLE","GAP"))</f>
        <v/>
      </c>
      <c r="L137" s="13">
        <f>IF($J137="","",EDATE($J137,120))</f>
        <v/>
      </c>
      <c r="M137" s="12" t="n"/>
    </row>
    <row r="138">
      <c r="A138" s="15" t="n"/>
      <c r="B138" s="15" t="n"/>
      <c r="C138" s="16" t="n"/>
      <c r="D138" s="17">
        <f>IF($C138="","",IF(TODAY()&lt;=$C138+365,"Valid","EXPIRED"))</f>
        <v/>
      </c>
      <c r="E138" s="16" t="n"/>
      <c r="F138" s="15" t="n"/>
      <c r="G138" s="16" t="n"/>
      <c r="H138" s="17">
        <f>IF(OR($E138="",$G138=""),"",IF(OR($B138="Walk-in",$B138="Inbound Call"),"✓ EXEMPT",IF($E138&gt;$G138,"LATE",IF(AND($G138&lt;DATE(2026,10,1),($G138-$E138)&lt;2),"⚠ &lt;48 HR","OK"))))</f>
        <v/>
      </c>
      <c r="I138" s="15" t="n"/>
      <c r="J138" s="16" t="n"/>
      <c r="K138" s="17">
        <f>IF($A138="","",IF(AND($E138&lt;&gt;"",IF($G138="",TRUE,$E138&lt;=$G138),$I138="Yes"),"DEFENSIBLE","GAP"))</f>
        <v/>
      </c>
      <c r="L138" s="16">
        <f>IF($J138="","",EDATE($J138,120))</f>
        <v/>
      </c>
      <c r="M138" s="15" t="n"/>
    </row>
    <row r="139">
      <c r="A139" s="12" t="n"/>
      <c r="B139" s="12" t="n"/>
      <c r="C139" s="13" t="n"/>
      <c r="D139" s="14">
        <f>IF($C139="","",IF(TODAY()&lt;=$C139+365,"Valid","EXPIRED"))</f>
        <v/>
      </c>
      <c r="E139" s="13" t="n"/>
      <c r="F139" s="12" t="n"/>
      <c r="G139" s="13" t="n"/>
      <c r="H139" s="14">
        <f>IF(OR($E139="",$G139=""),"",IF(OR($B139="Walk-in",$B139="Inbound Call"),"✓ EXEMPT",IF($E139&gt;$G139,"LATE",IF(AND($G139&lt;DATE(2026,10,1),($G139-$E139)&lt;2),"⚠ &lt;48 HR","OK"))))</f>
        <v/>
      </c>
      <c r="I139" s="12" t="n"/>
      <c r="J139" s="13" t="n"/>
      <c r="K139" s="14">
        <f>IF($A139="","",IF(AND($E139&lt;&gt;"",IF($G139="",TRUE,$E139&lt;=$G139),$I139="Yes"),"DEFENSIBLE","GAP"))</f>
        <v/>
      </c>
      <c r="L139" s="13">
        <f>IF($J139="","",EDATE($J139,120))</f>
        <v/>
      </c>
      <c r="M139" s="12" t="n"/>
    </row>
    <row r="140">
      <c r="A140" s="15" t="n"/>
      <c r="B140" s="15" t="n"/>
      <c r="C140" s="16" t="n"/>
      <c r="D140" s="17">
        <f>IF($C140="","",IF(TODAY()&lt;=$C140+365,"Valid","EXPIRED"))</f>
        <v/>
      </c>
      <c r="E140" s="16" t="n"/>
      <c r="F140" s="15" t="n"/>
      <c r="G140" s="16" t="n"/>
      <c r="H140" s="17">
        <f>IF(OR($E140="",$G140=""),"",IF(OR($B140="Walk-in",$B140="Inbound Call"),"✓ EXEMPT",IF($E140&gt;$G140,"LATE",IF(AND($G140&lt;DATE(2026,10,1),($G140-$E140)&lt;2),"⚠ &lt;48 HR","OK"))))</f>
        <v/>
      </c>
      <c r="I140" s="15" t="n"/>
      <c r="J140" s="16" t="n"/>
      <c r="K140" s="17">
        <f>IF($A140="","",IF(AND($E140&lt;&gt;"",IF($G140="",TRUE,$E140&lt;=$G140),$I140="Yes"),"DEFENSIBLE","GAP"))</f>
        <v/>
      </c>
      <c r="L140" s="16">
        <f>IF($J140="","",EDATE($J140,120))</f>
        <v/>
      </c>
      <c r="M140" s="15" t="n"/>
    </row>
    <row r="141">
      <c r="A141" s="12" t="n"/>
      <c r="B141" s="12" t="n"/>
      <c r="C141" s="13" t="n"/>
      <c r="D141" s="14">
        <f>IF($C141="","",IF(TODAY()&lt;=$C141+365,"Valid","EXPIRED"))</f>
        <v/>
      </c>
      <c r="E141" s="13" t="n"/>
      <c r="F141" s="12" t="n"/>
      <c r="G141" s="13" t="n"/>
      <c r="H141" s="14">
        <f>IF(OR($E141="",$G141=""),"",IF(OR($B141="Walk-in",$B141="Inbound Call"),"✓ EXEMPT",IF($E141&gt;$G141,"LATE",IF(AND($G141&lt;DATE(2026,10,1),($G141-$E141)&lt;2),"⚠ &lt;48 HR","OK"))))</f>
        <v/>
      </c>
      <c r="I141" s="12" t="n"/>
      <c r="J141" s="13" t="n"/>
      <c r="K141" s="14">
        <f>IF($A141="","",IF(AND($E141&lt;&gt;"",IF($G141="",TRUE,$E141&lt;=$G141),$I141="Yes"),"DEFENSIBLE","GAP"))</f>
        <v/>
      </c>
      <c r="L141" s="13">
        <f>IF($J141="","",EDATE($J141,120))</f>
        <v/>
      </c>
      <c r="M141" s="12" t="n"/>
    </row>
    <row r="142">
      <c r="A142" s="15" t="n"/>
      <c r="B142" s="15" t="n"/>
      <c r="C142" s="16" t="n"/>
      <c r="D142" s="17">
        <f>IF($C142="","",IF(TODAY()&lt;=$C142+365,"Valid","EXPIRED"))</f>
        <v/>
      </c>
      <c r="E142" s="16" t="n"/>
      <c r="F142" s="15" t="n"/>
      <c r="G142" s="16" t="n"/>
      <c r="H142" s="17">
        <f>IF(OR($E142="",$G142=""),"",IF(OR($B142="Walk-in",$B142="Inbound Call"),"✓ EXEMPT",IF($E142&gt;$G142,"LATE",IF(AND($G142&lt;DATE(2026,10,1),($G142-$E142)&lt;2),"⚠ &lt;48 HR","OK"))))</f>
        <v/>
      </c>
      <c r="I142" s="15" t="n"/>
      <c r="J142" s="16" t="n"/>
      <c r="K142" s="17">
        <f>IF($A142="","",IF(AND($E142&lt;&gt;"",IF($G142="",TRUE,$E142&lt;=$G142),$I142="Yes"),"DEFENSIBLE","GAP"))</f>
        <v/>
      </c>
      <c r="L142" s="16">
        <f>IF($J142="","",EDATE($J142,120))</f>
        <v/>
      </c>
      <c r="M142" s="15" t="n"/>
    </row>
    <row r="143">
      <c r="A143" s="12" t="n"/>
      <c r="B143" s="12" t="n"/>
      <c r="C143" s="13" t="n"/>
      <c r="D143" s="14">
        <f>IF($C143="","",IF(TODAY()&lt;=$C143+365,"Valid","EXPIRED"))</f>
        <v/>
      </c>
      <c r="E143" s="13" t="n"/>
      <c r="F143" s="12" t="n"/>
      <c r="G143" s="13" t="n"/>
      <c r="H143" s="14">
        <f>IF(OR($E143="",$G143=""),"",IF(OR($B143="Walk-in",$B143="Inbound Call"),"✓ EXEMPT",IF($E143&gt;$G143,"LATE",IF(AND($G143&lt;DATE(2026,10,1),($G143-$E143)&lt;2),"⚠ &lt;48 HR","OK"))))</f>
        <v/>
      </c>
      <c r="I143" s="12" t="n"/>
      <c r="J143" s="13" t="n"/>
      <c r="K143" s="14">
        <f>IF($A143="","",IF(AND($E143&lt;&gt;"",IF($G143="",TRUE,$E143&lt;=$G143),$I143="Yes"),"DEFENSIBLE","GAP"))</f>
        <v/>
      </c>
      <c r="L143" s="13">
        <f>IF($J143="","",EDATE($J143,120))</f>
        <v/>
      </c>
      <c r="M143" s="12" t="n"/>
    </row>
    <row r="144">
      <c r="A144" s="15" t="n"/>
      <c r="B144" s="15" t="n"/>
      <c r="C144" s="16" t="n"/>
      <c r="D144" s="17">
        <f>IF($C144="","",IF(TODAY()&lt;=$C144+365,"Valid","EXPIRED"))</f>
        <v/>
      </c>
      <c r="E144" s="16" t="n"/>
      <c r="F144" s="15" t="n"/>
      <c r="G144" s="16" t="n"/>
      <c r="H144" s="17">
        <f>IF(OR($E144="",$G144=""),"",IF(OR($B144="Walk-in",$B144="Inbound Call"),"✓ EXEMPT",IF($E144&gt;$G144,"LATE",IF(AND($G144&lt;DATE(2026,10,1),($G144-$E144)&lt;2),"⚠ &lt;48 HR","OK"))))</f>
        <v/>
      </c>
      <c r="I144" s="15" t="n"/>
      <c r="J144" s="16" t="n"/>
      <c r="K144" s="17">
        <f>IF($A144="","",IF(AND($E144&lt;&gt;"",IF($G144="",TRUE,$E144&lt;=$G144),$I144="Yes"),"DEFENSIBLE","GAP"))</f>
        <v/>
      </c>
      <c r="L144" s="16">
        <f>IF($J144="","",EDATE($J144,120))</f>
        <v/>
      </c>
      <c r="M144" s="15" t="n"/>
    </row>
    <row r="145">
      <c r="A145" s="12" t="n"/>
      <c r="B145" s="12" t="n"/>
      <c r="C145" s="13" t="n"/>
      <c r="D145" s="14">
        <f>IF($C145="","",IF(TODAY()&lt;=$C145+365,"Valid","EXPIRED"))</f>
        <v/>
      </c>
      <c r="E145" s="13" t="n"/>
      <c r="F145" s="12" t="n"/>
      <c r="G145" s="13" t="n"/>
      <c r="H145" s="14">
        <f>IF(OR($E145="",$G145=""),"",IF(OR($B145="Walk-in",$B145="Inbound Call"),"✓ EXEMPT",IF($E145&gt;$G145,"LATE",IF(AND($G145&lt;DATE(2026,10,1),($G145-$E145)&lt;2),"⚠ &lt;48 HR","OK"))))</f>
        <v/>
      </c>
      <c r="I145" s="12" t="n"/>
      <c r="J145" s="13" t="n"/>
      <c r="K145" s="14">
        <f>IF($A145="","",IF(AND($E145&lt;&gt;"",IF($G145="",TRUE,$E145&lt;=$G145),$I145="Yes"),"DEFENSIBLE","GAP"))</f>
        <v/>
      </c>
      <c r="L145" s="13">
        <f>IF($J145="","",EDATE($J145,120))</f>
        <v/>
      </c>
      <c r="M145" s="12" t="n"/>
    </row>
    <row r="146">
      <c r="A146" s="15" t="n"/>
      <c r="B146" s="15" t="n"/>
      <c r="C146" s="16" t="n"/>
      <c r="D146" s="17">
        <f>IF($C146="","",IF(TODAY()&lt;=$C146+365,"Valid","EXPIRED"))</f>
        <v/>
      </c>
      <c r="E146" s="16" t="n"/>
      <c r="F146" s="15" t="n"/>
      <c r="G146" s="16" t="n"/>
      <c r="H146" s="17">
        <f>IF(OR($E146="",$G146=""),"",IF(OR($B146="Walk-in",$B146="Inbound Call"),"✓ EXEMPT",IF($E146&gt;$G146,"LATE",IF(AND($G146&lt;DATE(2026,10,1),($G146-$E146)&lt;2),"⚠ &lt;48 HR","OK"))))</f>
        <v/>
      </c>
      <c r="I146" s="15" t="n"/>
      <c r="J146" s="16" t="n"/>
      <c r="K146" s="17">
        <f>IF($A146="","",IF(AND($E146&lt;&gt;"",IF($G146="",TRUE,$E146&lt;=$G146),$I146="Yes"),"DEFENSIBLE","GAP"))</f>
        <v/>
      </c>
      <c r="L146" s="16">
        <f>IF($J146="","",EDATE($J146,120))</f>
        <v/>
      </c>
      <c r="M146" s="15" t="n"/>
    </row>
    <row r="147">
      <c r="A147" s="12" t="n"/>
      <c r="B147" s="12" t="n"/>
      <c r="C147" s="13" t="n"/>
      <c r="D147" s="14">
        <f>IF($C147="","",IF(TODAY()&lt;=$C147+365,"Valid","EXPIRED"))</f>
        <v/>
      </c>
      <c r="E147" s="13" t="n"/>
      <c r="F147" s="12" t="n"/>
      <c r="G147" s="13" t="n"/>
      <c r="H147" s="14">
        <f>IF(OR($E147="",$G147=""),"",IF(OR($B147="Walk-in",$B147="Inbound Call"),"✓ EXEMPT",IF($E147&gt;$G147,"LATE",IF(AND($G147&lt;DATE(2026,10,1),($G147-$E147)&lt;2),"⚠ &lt;48 HR","OK"))))</f>
        <v/>
      </c>
      <c r="I147" s="12" t="n"/>
      <c r="J147" s="13" t="n"/>
      <c r="K147" s="14">
        <f>IF($A147="","",IF(AND($E147&lt;&gt;"",IF($G147="",TRUE,$E147&lt;=$G147),$I147="Yes"),"DEFENSIBLE","GAP"))</f>
        <v/>
      </c>
      <c r="L147" s="13">
        <f>IF($J147="","",EDATE($J147,120))</f>
        <v/>
      </c>
      <c r="M147" s="12" t="n"/>
    </row>
    <row r="148">
      <c r="A148" s="15" t="n"/>
      <c r="B148" s="15" t="n"/>
      <c r="C148" s="16" t="n"/>
      <c r="D148" s="17">
        <f>IF($C148="","",IF(TODAY()&lt;=$C148+365,"Valid","EXPIRED"))</f>
        <v/>
      </c>
      <c r="E148" s="16" t="n"/>
      <c r="F148" s="15" t="n"/>
      <c r="G148" s="16" t="n"/>
      <c r="H148" s="17">
        <f>IF(OR($E148="",$G148=""),"",IF(OR($B148="Walk-in",$B148="Inbound Call"),"✓ EXEMPT",IF($E148&gt;$G148,"LATE",IF(AND($G148&lt;DATE(2026,10,1),($G148-$E148)&lt;2),"⚠ &lt;48 HR","OK"))))</f>
        <v/>
      </c>
      <c r="I148" s="15" t="n"/>
      <c r="J148" s="16" t="n"/>
      <c r="K148" s="17">
        <f>IF($A148="","",IF(AND($E148&lt;&gt;"",IF($G148="",TRUE,$E148&lt;=$G148),$I148="Yes"),"DEFENSIBLE","GAP"))</f>
        <v/>
      </c>
      <c r="L148" s="16">
        <f>IF($J148="","",EDATE($J148,120))</f>
        <v/>
      </c>
      <c r="M148" s="15" t="n"/>
    </row>
    <row r="149">
      <c r="A149" s="12" t="n"/>
      <c r="B149" s="12" t="n"/>
      <c r="C149" s="13" t="n"/>
      <c r="D149" s="14">
        <f>IF($C149="","",IF(TODAY()&lt;=$C149+365,"Valid","EXPIRED"))</f>
        <v/>
      </c>
      <c r="E149" s="13" t="n"/>
      <c r="F149" s="12" t="n"/>
      <c r="G149" s="13" t="n"/>
      <c r="H149" s="14">
        <f>IF(OR($E149="",$G149=""),"",IF(OR($B149="Walk-in",$B149="Inbound Call"),"✓ EXEMPT",IF($E149&gt;$G149,"LATE",IF(AND($G149&lt;DATE(2026,10,1),($G149-$E149)&lt;2),"⚠ &lt;48 HR","OK"))))</f>
        <v/>
      </c>
      <c r="I149" s="12" t="n"/>
      <c r="J149" s="13" t="n"/>
      <c r="K149" s="14">
        <f>IF($A149="","",IF(AND($E149&lt;&gt;"",IF($G149="",TRUE,$E149&lt;=$G149),$I149="Yes"),"DEFENSIBLE","GAP"))</f>
        <v/>
      </c>
      <c r="L149" s="13">
        <f>IF($J149="","",EDATE($J149,120))</f>
        <v/>
      </c>
      <c r="M149" s="12" t="n"/>
    </row>
    <row r="150">
      <c r="A150" s="15" t="n"/>
      <c r="B150" s="15" t="n"/>
      <c r="C150" s="16" t="n"/>
      <c r="D150" s="17">
        <f>IF($C150="","",IF(TODAY()&lt;=$C150+365,"Valid","EXPIRED"))</f>
        <v/>
      </c>
      <c r="E150" s="16" t="n"/>
      <c r="F150" s="15" t="n"/>
      <c r="G150" s="16" t="n"/>
      <c r="H150" s="17">
        <f>IF(OR($E150="",$G150=""),"",IF(OR($B150="Walk-in",$B150="Inbound Call"),"✓ EXEMPT",IF($E150&gt;$G150,"LATE",IF(AND($G150&lt;DATE(2026,10,1),($G150-$E150)&lt;2),"⚠ &lt;48 HR","OK"))))</f>
        <v/>
      </c>
      <c r="I150" s="15" t="n"/>
      <c r="J150" s="16" t="n"/>
      <c r="K150" s="17">
        <f>IF($A150="","",IF(AND($E150&lt;&gt;"",IF($G150="",TRUE,$E150&lt;=$G150),$I150="Yes"),"DEFENSIBLE","GAP"))</f>
        <v/>
      </c>
      <c r="L150" s="16">
        <f>IF($J150="","",EDATE($J150,120))</f>
        <v/>
      </c>
      <c r="M150" s="15" t="n"/>
    </row>
    <row r="151">
      <c r="A151" s="12" t="n"/>
      <c r="B151" s="12" t="n"/>
      <c r="C151" s="13" t="n"/>
      <c r="D151" s="14">
        <f>IF($C151="","",IF(TODAY()&lt;=$C151+365,"Valid","EXPIRED"))</f>
        <v/>
      </c>
      <c r="E151" s="13" t="n"/>
      <c r="F151" s="12" t="n"/>
      <c r="G151" s="13" t="n"/>
      <c r="H151" s="14">
        <f>IF(OR($E151="",$G151=""),"",IF(OR($B151="Walk-in",$B151="Inbound Call"),"✓ EXEMPT",IF($E151&gt;$G151,"LATE",IF(AND($G151&lt;DATE(2026,10,1),($G151-$E151)&lt;2),"⚠ &lt;48 HR","OK"))))</f>
        <v/>
      </c>
      <c r="I151" s="12" t="n"/>
      <c r="J151" s="13" t="n"/>
      <c r="K151" s="14">
        <f>IF($A151="","",IF(AND($E151&lt;&gt;"",IF($G151="",TRUE,$E151&lt;=$G151),$I151="Yes"),"DEFENSIBLE","GAP"))</f>
        <v/>
      </c>
      <c r="L151" s="13">
        <f>IF($J151="","",EDATE($J151,120))</f>
        <v/>
      </c>
      <c r="M151" s="12" t="n"/>
    </row>
    <row r="152">
      <c r="A152" s="15" t="n"/>
      <c r="B152" s="15" t="n"/>
      <c r="C152" s="16" t="n"/>
      <c r="D152" s="17">
        <f>IF($C152="","",IF(TODAY()&lt;=$C152+365,"Valid","EXPIRED"))</f>
        <v/>
      </c>
      <c r="E152" s="16" t="n"/>
      <c r="F152" s="15" t="n"/>
      <c r="G152" s="16" t="n"/>
      <c r="H152" s="17">
        <f>IF(OR($E152="",$G152=""),"",IF(OR($B152="Walk-in",$B152="Inbound Call"),"✓ EXEMPT",IF($E152&gt;$G152,"LATE",IF(AND($G152&lt;DATE(2026,10,1),($G152-$E152)&lt;2),"⚠ &lt;48 HR","OK"))))</f>
        <v/>
      </c>
      <c r="I152" s="15" t="n"/>
      <c r="J152" s="16" t="n"/>
      <c r="K152" s="17">
        <f>IF($A152="","",IF(AND($E152&lt;&gt;"",IF($G152="",TRUE,$E152&lt;=$G152),$I152="Yes"),"DEFENSIBLE","GAP"))</f>
        <v/>
      </c>
      <c r="L152" s="16">
        <f>IF($J152="","",EDATE($J152,120))</f>
        <v/>
      </c>
      <c r="M152" s="15" t="n"/>
    </row>
    <row r="153">
      <c r="A153" s="12" t="n"/>
      <c r="B153" s="12" t="n"/>
      <c r="C153" s="13" t="n"/>
      <c r="D153" s="14">
        <f>IF($C153="","",IF(TODAY()&lt;=$C153+365,"Valid","EXPIRED"))</f>
        <v/>
      </c>
      <c r="E153" s="13" t="n"/>
      <c r="F153" s="12" t="n"/>
      <c r="G153" s="13" t="n"/>
      <c r="H153" s="14">
        <f>IF(OR($E153="",$G153=""),"",IF(OR($B153="Walk-in",$B153="Inbound Call"),"✓ EXEMPT",IF($E153&gt;$G153,"LATE",IF(AND($G153&lt;DATE(2026,10,1),($G153-$E153)&lt;2),"⚠ &lt;48 HR","OK"))))</f>
        <v/>
      </c>
      <c r="I153" s="12" t="n"/>
      <c r="J153" s="13" t="n"/>
      <c r="K153" s="14">
        <f>IF($A153="","",IF(AND($E153&lt;&gt;"",IF($G153="",TRUE,$E153&lt;=$G153),$I153="Yes"),"DEFENSIBLE","GAP"))</f>
        <v/>
      </c>
      <c r="L153" s="13">
        <f>IF($J153="","",EDATE($J153,120))</f>
        <v/>
      </c>
      <c r="M153" s="12" t="n"/>
    </row>
    <row r="154">
      <c r="A154" s="15" t="n"/>
      <c r="B154" s="15" t="n"/>
      <c r="C154" s="16" t="n"/>
      <c r="D154" s="17">
        <f>IF($C154="","",IF(TODAY()&lt;=$C154+365,"Valid","EXPIRED"))</f>
        <v/>
      </c>
      <c r="E154" s="16" t="n"/>
      <c r="F154" s="15" t="n"/>
      <c r="G154" s="16" t="n"/>
      <c r="H154" s="17">
        <f>IF(OR($E154="",$G154=""),"",IF(OR($B154="Walk-in",$B154="Inbound Call"),"✓ EXEMPT",IF($E154&gt;$G154,"LATE",IF(AND($G154&lt;DATE(2026,10,1),($G154-$E154)&lt;2),"⚠ &lt;48 HR","OK"))))</f>
        <v/>
      </c>
      <c r="I154" s="15" t="n"/>
      <c r="J154" s="16" t="n"/>
      <c r="K154" s="17">
        <f>IF($A154="","",IF(AND($E154&lt;&gt;"",IF($G154="",TRUE,$E154&lt;=$G154),$I154="Yes"),"DEFENSIBLE","GAP"))</f>
        <v/>
      </c>
      <c r="L154" s="16">
        <f>IF($J154="","",EDATE($J154,120))</f>
        <v/>
      </c>
      <c r="M154" s="15" t="n"/>
    </row>
    <row r="155">
      <c r="A155" s="12" t="n"/>
      <c r="B155" s="12" t="n"/>
      <c r="C155" s="13" t="n"/>
      <c r="D155" s="14">
        <f>IF($C155="","",IF(TODAY()&lt;=$C155+365,"Valid","EXPIRED"))</f>
        <v/>
      </c>
      <c r="E155" s="13" t="n"/>
      <c r="F155" s="12" t="n"/>
      <c r="G155" s="13" t="n"/>
      <c r="H155" s="14">
        <f>IF(OR($E155="",$G155=""),"",IF(OR($B155="Walk-in",$B155="Inbound Call"),"✓ EXEMPT",IF($E155&gt;$G155,"LATE",IF(AND($G155&lt;DATE(2026,10,1),($G155-$E155)&lt;2),"⚠ &lt;48 HR","OK"))))</f>
        <v/>
      </c>
      <c r="I155" s="12" t="n"/>
      <c r="J155" s="13" t="n"/>
      <c r="K155" s="14">
        <f>IF($A155="","",IF(AND($E155&lt;&gt;"",IF($G155="",TRUE,$E155&lt;=$G155),$I155="Yes"),"DEFENSIBLE","GAP"))</f>
        <v/>
      </c>
      <c r="L155" s="13">
        <f>IF($J155="","",EDATE($J155,120))</f>
        <v/>
      </c>
      <c r="M155" s="12" t="n"/>
    </row>
    <row r="156">
      <c r="A156" s="15" t="n"/>
      <c r="B156" s="15" t="n"/>
      <c r="C156" s="16" t="n"/>
      <c r="D156" s="17">
        <f>IF($C156="","",IF(TODAY()&lt;=$C156+365,"Valid","EXPIRED"))</f>
        <v/>
      </c>
      <c r="E156" s="16" t="n"/>
      <c r="F156" s="15" t="n"/>
      <c r="G156" s="16" t="n"/>
      <c r="H156" s="17">
        <f>IF(OR($E156="",$G156=""),"",IF(OR($B156="Walk-in",$B156="Inbound Call"),"✓ EXEMPT",IF($E156&gt;$G156,"LATE",IF(AND($G156&lt;DATE(2026,10,1),($G156-$E156)&lt;2),"⚠ &lt;48 HR","OK"))))</f>
        <v/>
      </c>
      <c r="I156" s="15" t="n"/>
      <c r="J156" s="16" t="n"/>
      <c r="K156" s="17">
        <f>IF($A156="","",IF(AND($E156&lt;&gt;"",IF($G156="",TRUE,$E156&lt;=$G156),$I156="Yes"),"DEFENSIBLE","GAP"))</f>
        <v/>
      </c>
      <c r="L156" s="16">
        <f>IF($J156="","",EDATE($J156,120))</f>
        <v/>
      </c>
      <c r="M156" s="15" t="n"/>
    </row>
    <row r="157">
      <c r="A157" s="12" t="n"/>
      <c r="B157" s="12" t="n"/>
      <c r="C157" s="13" t="n"/>
      <c r="D157" s="14">
        <f>IF($C157="","",IF(TODAY()&lt;=$C157+365,"Valid","EXPIRED"))</f>
        <v/>
      </c>
      <c r="E157" s="13" t="n"/>
      <c r="F157" s="12" t="n"/>
      <c r="G157" s="13" t="n"/>
      <c r="H157" s="14">
        <f>IF(OR($E157="",$G157=""),"",IF(OR($B157="Walk-in",$B157="Inbound Call"),"✓ EXEMPT",IF($E157&gt;$G157,"LATE",IF(AND($G157&lt;DATE(2026,10,1),($G157-$E157)&lt;2),"⚠ &lt;48 HR","OK"))))</f>
        <v/>
      </c>
      <c r="I157" s="12" t="n"/>
      <c r="J157" s="13" t="n"/>
      <c r="K157" s="14">
        <f>IF($A157="","",IF(AND($E157&lt;&gt;"",IF($G157="",TRUE,$E157&lt;=$G157),$I157="Yes"),"DEFENSIBLE","GAP"))</f>
        <v/>
      </c>
      <c r="L157" s="13">
        <f>IF($J157="","",EDATE($J157,120))</f>
        <v/>
      </c>
      <c r="M157" s="12" t="n"/>
    </row>
    <row r="158">
      <c r="A158" s="15" t="n"/>
      <c r="B158" s="15" t="n"/>
      <c r="C158" s="16" t="n"/>
      <c r="D158" s="17">
        <f>IF($C158="","",IF(TODAY()&lt;=$C158+365,"Valid","EXPIRED"))</f>
        <v/>
      </c>
      <c r="E158" s="16" t="n"/>
      <c r="F158" s="15" t="n"/>
      <c r="G158" s="16" t="n"/>
      <c r="H158" s="17">
        <f>IF(OR($E158="",$G158=""),"",IF(OR($B158="Walk-in",$B158="Inbound Call"),"✓ EXEMPT",IF($E158&gt;$G158,"LATE",IF(AND($G158&lt;DATE(2026,10,1),($G158-$E158)&lt;2),"⚠ &lt;48 HR","OK"))))</f>
        <v/>
      </c>
      <c r="I158" s="15" t="n"/>
      <c r="J158" s="16" t="n"/>
      <c r="K158" s="17">
        <f>IF($A158="","",IF(AND($E158&lt;&gt;"",IF($G158="",TRUE,$E158&lt;=$G158),$I158="Yes"),"DEFENSIBLE","GAP"))</f>
        <v/>
      </c>
      <c r="L158" s="16">
        <f>IF($J158="","",EDATE($J158,120))</f>
        <v/>
      </c>
      <c r="M158" s="15" t="n"/>
    </row>
    <row r="159">
      <c r="A159" s="12" t="n"/>
      <c r="B159" s="12" t="n"/>
      <c r="C159" s="13" t="n"/>
      <c r="D159" s="14">
        <f>IF($C159="","",IF(TODAY()&lt;=$C159+365,"Valid","EXPIRED"))</f>
        <v/>
      </c>
      <c r="E159" s="13" t="n"/>
      <c r="F159" s="12" t="n"/>
      <c r="G159" s="13" t="n"/>
      <c r="H159" s="14">
        <f>IF(OR($E159="",$G159=""),"",IF(OR($B159="Walk-in",$B159="Inbound Call"),"✓ EXEMPT",IF($E159&gt;$G159,"LATE",IF(AND($G159&lt;DATE(2026,10,1),($G159-$E159)&lt;2),"⚠ &lt;48 HR","OK"))))</f>
        <v/>
      </c>
      <c r="I159" s="12" t="n"/>
      <c r="J159" s="13" t="n"/>
      <c r="K159" s="14">
        <f>IF($A159="","",IF(AND($E159&lt;&gt;"",IF($G159="",TRUE,$E159&lt;=$G159),$I159="Yes"),"DEFENSIBLE","GAP"))</f>
        <v/>
      </c>
      <c r="L159" s="13">
        <f>IF($J159="","",EDATE($J159,120))</f>
        <v/>
      </c>
      <c r="M159" s="12" t="n"/>
    </row>
    <row r="160">
      <c r="A160" s="15" t="n"/>
      <c r="B160" s="15" t="n"/>
      <c r="C160" s="16" t="n"/>
      <c r="D160" s="17">
        <f>IF($C160="","",IF(TODAY()&lt;=$C160+365,"Valid","EXPIRED"))</f>
        <v/>
      </c>
      <c r="E160" s="16" t="n"/>
      <c r="F160" s="15" t="n"/>
      <c r="G160" s="16" t="n"/>
      <c r="H160" s="17">
        <f>IF(OR($E160="",$G160=""),"",IF(OR($B160="Walk-in",$B160="Inbound Call"),"✓ EXEMPT",IF($E160&gt;$G160,"LATE",IF(AND($G160&lt;DATE(2026,10,1),($G160-$E160)&lt;2),"⚠ &lt;48 HR","OK"))))</f>
        <v/>
      </c>
      <c r="I160" s="15" t="n"/>
      <c r="J160" s="16" t="n"/>
      <c r="K160" s="17">
        <f>IF($A160="","",IF(AND($E160&lt;&gt;"",IF($G160="",TRUE,$E160&lt;=$G160),$I160="Yes"),"DEFENSIBLE","GAP"))</f>
        <v/>
      </c>
      <c r="L160" s="16">
        <f>IF($J160="","",EDATE($J160,120))</f>
        <v/>
      </c>
      <c r="M160" s="15" t="n"/>
    </row>
    <row r="161">
      <c r="A161" s="12" t="n"/>
      <c r="B161" s="12" t="n"/>
      <c r="C161" s="13" t="n"/>
      <c r="D161" s="14">
        <f>IF($C161="","",IF(TODAY()&lt;=$C161+365,"Valid","EXPIRED"))</f>
        <v/>
      </c>
      <c r="E161" s="13" t="n"/>
      <c r="F161" s="12" t="n"/>
      <c r="G161" s="13" t="n"/>
      <c r="H161" s="14">
        <f>IF(OR($E161="",$G161=""),"",IF(OR($B161="Walk-in",$B161="Inbound Call"),"✓ EXEMPT",IF($E161&gt;$G161,"LATE",IF(AND($G161&lt;DATE(2026,10,1),($G161-$E161)&lt;2),"⚠ &lt;48 HR","OK"))))</f>
        <v/>
      </c>
      <c r="I161" s="12" t="n"/>
      <c r="J161" s="13" t="n"/>
      <c r="K161" s="14">
        <f>IF($A161="","",IF(AND($E161&lt;&gt;"",IF($G161="",TRUE,$E161&lt;=$G161),$I161="Yes"),"DEFENSIBLE","GAP"))</f>
        <v/>
      </c>
      <c r="L161" s="13">
        <f>IF($J161="","",EDATE($J161,120))</f>
        <v/>
      </c>
      <c r="M161" s="12" t="n"/>
    </row>
    <row r="162">
      <c r="A162" s="15" t="n"/>
      <c r="B162" s="15" t="n"/>
      <c r="C162" s="16" t="n"/>
      <c r="D162" s="17">
        <f>IF($C162="","",IF(TODAY()&lt;=$C162+365,"Valid","EXPIRED"))</f>
        <v/>
      </c>
      <c r="E162" s="16" t="n"/>
      <c r="F162" s="15" t="n"/>
      <c r="G162" s="16" t="n"/>
      <c r="H162" s="17">
        <f>IF(OR($E162="",$G162=""),"",IF(OR($B162="Walk-in",$B162="Inbound Call"),"✓ EXEMPT",IF($E162&gt;$G162,"LATE",IF(AND($G162&lt;DATE(2026,10,1),($G162-$E162)&lt;2),"⚠ &lt;48 HR","OK"))))</f>
        <v/>
      </c>
      <c r="I162" s="15" t="n"/>
      <c r="J162" s="16" t="n"/>
      <c r="K162" s="17">
        <f>IF($A162="","",IF(AND($E162&lt;&gt;"",IF($G162="",TRUE,$E162&lt;=$G162),$I162="Yes"),"DEFENSIBLE","GAP"))</f>
        <v/>
      </c>
      <c r="L162" s="16">
        <f>IF($J162="","",EDATE($J162,120))</f>
        <v/>
      </c>
      <c r="M162" s="15" t="n"/>
    </row>
    <row r="163">
      <c r="A163" s="12" t="n"/>
      <c r="B163" s="12" t="n"/>
      <c r="C163" s="13" t="n"/>
      <c r="D163" s="14">
        <f>IF($C163="","",IF(TODAY()&lt;=$C163+365,"Valid","EXPIRED"))</f>
        <v/>
      </c>
      <c r="E163" s="13" t="n"/>
      <c r="F163" s="12" t="n"/>
      <c r="G163" s="13" t="n"/>
      <c r="H163" s="14">
        <f>IF(OR($E163="",$G163=""),"",IF(OR($B163="Walk-in",$B163="Inbound Call"),"✓ EXEMPT",IF($E163&gt;$G163,"LATE",IF(AND($G163&lt;DATE(2026,10,1),($G163-$E163)&lt;2),"⚠ &lt;48 HR","OK"))))</f>
        <v/>
      </c>
      <c r="I163" s="12" t="n"/>
      <c r="J163" s="13" t="n"/>
      <c r="K163" s="14">
        <f>IF($A163="","",IF(AND($E163&lt;&gt;"",IF($G163="",TRUE,$E163&lt;=$G163),$I163="Yes"),"DEFENSIBLE","GAP"))</f>
        <v/>
      </c>
      <c r="L163" s="13">
        <f>IF($J163="","",EDATE($J163,120))</f>
        <v/>
      </c>
      <c r="M163" s="12" t="n"/>
    </row>
    <row r="164">
      <c r="A164" s="15" t="n"/>
      <c r="B164" s="15" t="n"/>
      <c r="C164" s="16" t="n"/>
      <c r="D164" s="17">
        <f>IF($C164="","",IF(TODAY()&lt;=$C164+365,"Valid","EXPIRED"))</f>
        <v/>
      </c>
      <c r="E164" s="16" t="n"/>
      <c r="F164" s="15" t="n"/>
      <c r="G164" s="16" t="n"/>
      <c r="H164" s="17">
        <f>IF(OR($E164="",$G164=""),"",IF(OR($B164="Walk-in",$B164="Inbound Call"),"✓ EXEMPT",IF($E164&gt;$G164,"LATE",IF(AND($G164&lt;DATE(2026,10,1),($G164-$E164)&lt;2),"⚠ &lt;48 HR","OK"))))</f>
        <v/>
      </c>
      <c r="I164" s="15" t="n"/>
      <c r="J164" s="16" t="n"/>
      <c r="K164" s="17">
        <f>IF($A164="","",IF(AND($E164&lt;&gt;"",IF($G164="",TRUE,$E164&lt;=$G164),$I164="Yes"),"DEFENSIBLE","GAP"))</f>
        <v/>
      </c>
      <c r="L164" s="16">
        <f>IF($J164="","",EDATE($J164,120))</f>
        <v/>
      </c>
      <c r="M164" s="15" t="n"/>
    </row>
    <row r="165">
      <c r="A165" s="12" t="n"/>
      <c r="B165" s="12" t="n"/>
      <c r="C165" s="13" t="n"/>
      <c r="D165" s="14">
        <f>IF($C165="","",IF(TODAY()&lt;=$C165+365,"Valid","EXPIRED"))</f>
        <v/>
      </c>
      <c r="E165" s="13" t="n"/>
      <c r="F165" s="12" t="n"/>
      <c r="G165" s="13" t="n"/>
      <c r="H165" s="14">
        <f>IF(OR($E165="",$G165=""),"",IF(OR($B165="Walk-in",$B165="Inbound Call"),"✓ EXEMPT",IF($E165&gt;$G165,"LATE",IF(AND($G165&lt;DATE(2026,10,1),($G165-$E165)&lt;2),"⚠ &lt;48 HR","OK"))))</f>
        <v/>
      </c>
      <c r="I165" s="12" t="n"/>
      <c r="J165" s="13" t="n"/>
      <c r="K165" s="14">
        <f>IF($A165="","",IF(AND($E165&lt;&gt;"",IF($G165="",TRUE,$E165&lt;=$G165),$I165="Yes"),"DEFENSIBLE","GAP"))</f>
        <v/>
      </c>
      <c r="L165" s="13">
        <f>IF($J165="","",EDATE($J165,120))</f>
        <v/>
      </c>
      <c r="M165" s="12" t="n"/>
    </row>
    <row r="166">
      <c r="A166" s="15" t="n"/>
      <c r="B166" s="15" t="n"/>
      <c r="C166" s="16" t="n"/>
      <c r="D166" s="17">
        <f>IF($C166="","",IF(TODAY()&lt;=$C166+365,"Valid","EXPIRED"))</f>
        <v/>
      </c>
      <c r="E166" s="16" t="n"/>
      <c r="F166" s="15" t="n"/>
      <c r="G166" s="16" t="n"/>
      <c r="H166" s="17">
        <f>IF(OR($E166="",$G166=""),"",IF(OR($B166="Walk-in",$B166="Inbound Call"),"✓ EXEMPT",IF($E166&gt;$G166,"LATE",IF(AND($G166&lt;DATE(2026,10,1),($G166-$E166)&lt;2),"⚠ &lt;48 HR","OK"))))</f>
        <v/>
      </c>
      <c r="I166" s="15" t="n"/>
      <c r="J166" s="16" t="n"/>
      <c r="K166" s="17">
        <f>IF($A166="","",IF(AND($E166&lt;&gt;"",IF($G166="",TRUE,$E166&lt;=$G166),$I166="Yes"),"DEFENSIBLE","GAP"))</f>
        <v/>
      </c>
      <c r="L166" s="16">
        <f>IF($J166="","",EDATE($J166,120))</f>
        <v/>
      </c>
      <c r="M166" s="15" t="n"/>
    </row>
    <row r="167">
      <c r="A167" s="12" t="n"/>
      <c r="B167" s="12" t="n"/>
      <c r="C167" s="13" t="n"/>
      <c r="D167" s="14">
        <f>IF($C167="","",IF(TODAY()&lt;=$C167+365,"Valid","EXPIRED"))</f>
        <v/>
      </c>
      <c r="E167" s="13" t="n"/>
      <c r="F167" s="12" t="n"/>
      <c r="G167" s="13" t="n"/>
      <c r="H167" s="14">
        <f>IF(OR($E167="",$G167=""),"",IF(OR($B167="Walk-in",$B167="Inbound Call"),"✓ EXEMPT",IF($E167&gt;$G167,"LATE",IF(AND($G167&lt;DATE(2026,10,1),($G167-$E167)&lt;2),"⚠ &lt;48 HR","OK"))))</f>
        <v/>
      </c>
      <c r="I167" s="12" t="n"/>
      <c r="J167" s="13" t="n"/>
      <c r="K167" s="14">
        <f>IF($A167="","",IF(AND($E167&lt;&gt;"",IF($G167="",TRUE,$E167&lt;=$G167),$I167="Yes"),"DEFENSIBLE","GAP"))</f>
        <v/>
      </c>
      <c r="L167" s="13">
        <f>IF($J167="","",EDATE($J167,120))</f>
        <v/>
      </c>
      <c r="M167" s="12" t="n"/>
    </row>
    <row r="168">
      <c r="A168" s="15" t="n"/>
      <c r="B168" s="15" t="n"/>
      <c r="C168" s="16" t="n"/>
      <c r="D168" s="17">
        <f>IF($C168="","",IF(TODAY()&lt;=$C168+365,"Valid","EXPIRED"))</f>
        <v/>
      </c>
      <c r="E168" s="16" t="n"/>
      <c r="F168" s="15" t="n"/>
      <c r="G168" s="16" t="n"/>
      <c r="H168" s="17">
        <f>IF(OR($E168="",$G168=""),"",IF(OR($B168="Walk-in",$B168="Inbound Call"),"✓ EXEMPT",IF($E168&gt;$G168,"LATE",IF(AND($G168&lt;DATE(2026,10,1),($G168-$E168)&lt;2),"⚠ &lt;48 HR","OK"))))</f>
        <v/>
      </c>
      <c r="I168" s="15" t="n"/>
      <c r="J168" s="16" t="n"/>
      <c r="K168" s="17">
        <f>IF($A168="","",IF(AND($E168&lt;&gt;"",IF($G168="",TRUE,$E168&lt;=$G168),$I168="Yes"),"DEFENSIBLE","GAP"))</f>
        <v/>
      </c>
      <c r="L168" s="16">
        <f>IF($J168="","",EDATE($J168,120))</f>
        <v/>
      </c>
      <c r="M168" s="15" t="n"/>
    </row>
    <row r="169">
      <c r="A169" s="12" t="n"/>
      <c r="B169" s="12" t="n"/>
      <c r="C169" s="13" t="n"/>
      <c r="D169" s="14">
        <f>IF($C169="","",IF(TODAY()&lt;=$C169+365,"Valid","EXPIRED"))</f>
        <v/>
      </c>
      <c r="E169" s="13" t="n"/>
      <c r="F169" s="12" t="n"/>
      <c r="G169" s="13" t="n"/>
      <c r="H169" s="14">
        <f>IF(OR($E169="",$G169=""),"",IF(OR($B169="Walk-in",$B169="Inbound Call"),"✓ EXEMPT",IF($E169&gt;$G169,"LATE",IF(AND($G169&lt;DATE(2026,10,1),($G169-$E169)&lt;2),"⚠ &lt;48 HR","OK"))))</f>
        <v/>
      </c>
      <c r="I169" s="12" t="n"/>
      <c r="J169" s="13" t="n"/>
      <c r="K169" s="14">
        <f>IF($A169="","",IF(AND($E169&lt;&gt;"",IF($G169="",TRUE,$E169&lt;=$G169),$I169="Yes"),"DEFENSIBLE","GAP"))</f>
        <v/>
      </c>
      <c r="L169" s="13">
        <f>IF($J169="","",EDATE($J169,120))</f>
        <v/>
      </c>
      <c r="M169" s="12" t="n"/>
    </row>
    <row r="170">
      <c r="A170" s="15" t="n"/>
      <c r="B170" s="15" t="n"/>
      <c r="C170" s="16" t="n"/>
      <c r="D170" s="17">
        <f>IF($C170="","",IF(TODAY()&lt;=$C170+365,"Valid","EXPIRED"))</f>
        <v/>
      </c>
      <c r="E170" s="16" t="n"/>
      <c r="F170" s="15" t="n"/>
      <c r="G170" s="16" t="n"/>
      <c r="H170" s="17">
        <f>IF(OR($E170="",$G170=""),"",IF(OR($B170="Walk-in",$B170="Inbound Call"),"✓ EXEMPT",IF($E170&gt;$G170,"LATE",IF(AND($G170&lt;DATE(2026,10,1),($G170-$E170)&lt;2),"⚠ &lt;48 HR","OK"))))</f>
        <v/>
      </c>
      <c r="I170" s="15" t="n"/>
      <c r="J170" s="16" t="n"/>
      <c r="K170" s="17">
        <f>IF($A170="","",IF(AND($E170&lt;&gt;"",IF($G170="",TRUE,$E170&lt;=$G170),$I170="Yes"),"DEFENSIBLE","GAP"))</f>
        <v/>
      </c>
      <c r="L170" s="16">
        <f>IF($J170="","",EDATE($J170,120))</f>
        <v/>
      </c>
      <c r="M170" s="15" t="n"/>
    </row>
    <row r="171">
      <c r="A171" s="12" t="n"/>
      <c r="B171" s="12" t="n"/>
      <c r="C171" s="13" t="n"/>
      <c r="D171" s="14">
        <f>IF($C171="","",IF(TODAY()&lt;=$C171+365,"Valid","EXPIRED"))</f>
        <v/>
      </c>
      <c r="E171" s="13" t="n"/>
      <c r="F171" s="12" t="n"/>
      <c r="G171" s="13" t="n"/>
      <c r="H171" s="14">
        <f>IF(OR($E171="",$G171=""),"",IF(OR($B171="Walk-in",$B171="Inbound Call"),"✓ EXEMPT",IF($E171&gt;$G171,"LATE",IF(AND($G171&lt;DATE(2026,10,1),($G171-$E171)&lt;2),"⚠ &lt;48 HR","OK"))))</f>
        <v/>
      </c>
      <c r="I171" s="12" t="n"/>
      <c r="J171" s="13" t="n"/>
      <c r="K171" s="14">
        <f>IF($A171="","",IF(AND($E171&lt;&gt;"",IF($G171="",TRUE,$E171&lt;=$G171),$I171="Yes"),"DEFENSIBLE","GAP"))</f>
        <v/>
      </c>
      <c r="L171" s="13">
        <f>IF($J171="","",EDATE($J171,120))</f>
        <v/>
      </c>
      <c r="M171" s="12" t="n"/>
    </row>
    <row r="172">
      <c r="A172" s="15" t="n"/>
      <c r="B172" s="15" t="n"/>
      <c r="C172" s="16" t="n"/>
      <c r="D172" s="17">
        <f>IF($C172="","",IF(TODAY()&lt;=$C172+365,"Valid","EXPIRED"))</f>
        <v/>
      </c>
      <c r="E172" s="16" t="n"/>
      <c r="F172" s="15" t="n"/>
      <c r="G172" s="16" t="n"/>
      <c r="H172" s="17">
        <f>IF(OR($E172="",$G172=""),"",IF(OR($B172="Walk-in",$B172="Inbound Call"),"✓ EXEMPT",IF($E172&gt;$G172,"LATE",IF(AND($G172&lt;DATE(2026,10,1),($G172-$E172)&lt;2),"⚠ &lt;48 HR","OK"))))</f>
        <v/>
      </c>
      <c r="I172" s="15" t="n"/>
      <c r="J172" s="16" t="n"/>
      <c r="K172" s="17">
        <f>IF($A172="","",IF(AND($E172&lt;&gt;"",IF($G172="",TRUE,$E172&lt;=$G172),$I172="Yes"),"DEFENSIBLE","GAP"))</f>
        <v/>
      </c>
      <c r="L172" s="16">
        <f>IF($J172="","",EDATE($J172,120))</f>
        <v/>
      </c>
      <c r="M172" s="15" t="n"/>
    </row>
    <row r="173">
      <c r="A173" s="12" t="n"/>
      <c r="B173" s="12" t="n"/>
      <c r="C173" s="13" t="n"/>
      <c r="D173" s="14">
        <f>IF($C173="","",IF(TODAY()&lt;=$C173+365,"Valid","EXPIRED"))</f>
        <v/>
      </c>
      <c r="E173" s="13" t="n"/>
      <c r="F173" s="12" t="n"/>
      <c r="G173" s="13" t="n"/>
      <c r="H173" s="14">
        <f>IF(OR($E173="",$G173=""),"",IF(OR($B173="Walk-in",$B173="Inbound Call"),"✓ EXEMPT",IF($E173&gt;$G173,"LATE",IF(AND($G173&lt;DATE(2026,10,1),($G173-$E173)&lt;2),"⚠ &lt;48 HR","OK"))))</f>
        <v/>
      </c>
      <c r="I173" s="12" t="n"/>
      <c r="J173" s="13" t="n"/>
      <c r="K173" s="14">
        <f>IF($A173="","",IF(AND($E173&lt;&gt;"",IF($G173="",TRUE,$E173&lt;=$G173),$I173="Yes"),"DEFENSIBLE","GAP"))</f>
        <v/>
      </c>
      <c r="L173" s="13">
        <f>IF($J173="","",EDATE($J173,120))</f>
        <v/>
      </c>
      <c r="M173" s="12" t="n"/>
    </row>
    <row r="174">
      <c r="A174" s="15" t="n"/>
      <c r="B174" s="15" t="n"/>
      <c r="C174" s="16" t="n"/>
      <c r="D174" s="17">
        <f>IF($C174="","",IF(TODAY()&lt;=$C174+365,"Valid","EXPIRED"))</f>
        <v/>
      </c>
      <c r="E174" s="16" t="n"/>
      <c r="F174" s="15" t="n"/>
      <c r="G174" s="16" t="n"/>
      <c r="H174" s="17">
        <f>IF(OR($E174="",$G174=""),"",IF(OR($B174="Walk-in",$B174="Inbound Call"),"✓ EXEMPT",IF($E174&gt;$G174,"LATE",IF(AND($G174&lt;DATE(2026,10,1),($G174-$E174)&lt;2),"⚠ &lt;48 HR","OK"))))</f>
        <v/>
      </c>
      <c r="I174" s="15" t="n"/>
      <c r="J174" s="16" t="n"/>
      <c r="K174" s="17">
        <f>IF($A174="","",IF(AND($E174&lt;&gt;"",IF($G174="",TRUE,$E174&lt;=$G174),$I174="Yes"),"DEFENSIBLE","GAP"))</f>
        <v/>
      </c>
      <c r="L174" s="16">
        <f>IF($J174="","",EDATE($J174,120))</f>
        <v/>
      </c>
      <c r="M174" s="15" t="n"/>
    </row>
    <row r="175">
      <c r="A175" s="12" t="n"/>
      <c r="B175" s="12" t="n"/>
      <c r="C175" s="13" t="n"/>
      <c r="D175" s="14">
        <f>IF($C175="","",IF(TODAY()&lt;=$C175+365,"Valid","EXPIRED"))</f>
        <v/>
      </c>
      <c r="E175" s="13" t="n"/>
      <c r="F175" s="12" t="n"/>
      <c r="G175" s="13" t="n"/>
      <c r="H175" s="14">
        <f>IF(OR($E175="",$G175=""),"",IF(OR($B175="Walk-in",$B175="Inbound Call"),"✓ EXEMPT",IF($E175&gt;$G175,"LATE",IF(AND($G175&lt;DATE(2026,10,1),($G175-$E175)&lt;2),"⚠ &lt;48 HR","OK"))))</f>
        <v/>
      </c>
      <c r="I175" s="12" t="n"/>
      <c r="J175" s="13" t="n"/>
      <c r="K175" s="14">
        <f>IF($A175="","",IF(AND($E175&lt;&gt;"",IF($G175="",TRUE,$E175&lt;=$G175),$I175="Yes"),"DEFENSIBLE","GAP"))</f>
        <v/>
      </c>
      <c r="L175" s="13">
        <f>IF($J175="","",EDATE($J175,120))</f>
        <v/>
      </c>
      <c r="M175" s="12" t="n"/>
    </row>
    <row r="176">
      <c r="A176" s="15" t="n"/>
      <c r="B176" s="15" t="n"/>
      <c r="C176" s="16" t="n"/>
      <c r="D176" s="17">
        <f>IF($C176="","",IF(TODAY()&lt;=$C176+365,"Valid","EXPIRED"))</f>
        <v/>
      </c>
      <c r="E176" s="16" t="n"/>
      <c r="F176" s="15" t="n"/>
      <c r="G176" s="16" t="n"/>
      <c r="H176" s="17">
        <f>IF(OR($E176="",$G176=""),"",IF(OR($B176="Walk-in",$B176="Inbound Call"),"✓ EXEMPT",IF($E176&gt;$G176,"LATE",IF(AND($G176&lt;DATE(2026,10,1),($G176-$E176)&lt;2),"⚠ &lt;48 HR","OK"))))</f>
        <v/>
      </c>
      <c r="I176" s="15" t="n"/>
      <c r="J176" s="16" t="n"/>
      <c r="K176" s="17">
        <f>IF($A176="","",IF(AND($E176&lt;&gt;"",IF($G176="",TRUE,$E176&lt;=$G176),$I176="Yes"),"DEFENSIBLE","GAP"))</f>
        <v/>
      </c>
      <c r="L176" s="16">
        <f>IF($J176="","",EDATE($J176,120))</f>
        <v/>
      </c>
      <c r="M176" s="15" t="n"/>
    </row>
    <row r="177">
      <c r="A177" s="12" t="n"/>
      <c r="B177" s="12" t="n"/>
      <c r="C177" s="13" t="n"/>
      <c r="D177" s="14">
        <f>IF($C177="","",IF(TODAY()&lt;=$C177+365,"Valid","EXPIRED"))</f>
        <v/>
      </c>
      <c r="E177" s="13" t="n"/>
      <c r="F177" s="12" t="n"/>
      <c r="G177" s="13" t="n"/>
      <c r="H177" s="14">
        <f>IF(OR($E177="",$G177=""),"",IF(OR($B177="Walk-in",$B177="Inbound Call"),"✓ EXEMPT",IF($E177&gt;$G177,"LATE",IF(AND($G177&lt;DATE(2026,10,1),($G177-$E177)&lt;2),"⚠ &lt;48 HR","OK"))))</f>
        <v/>
      </c>
      <c r="I177" s="12" t="n"/>
      <c r="J177" s="13" t="n"/>
      <c r="K177" s="14">
        <f>IF($A177="","",IF(AND($E177&lt;&gt;"",IF($G177="",TRUE,$E177&lt;=$G177),$I177="Yes"),"DEFENSIBLE","GAP"))</f>
        <v/>
      </c>
      <c r="L177" s="13">
        <f>IF($J177="","",EDATE($J177,120))</f>
        <v/>
      </c>
      <c r="M177" s="12" t="n"/>
    </row>
    <row r="178">
      <c r="A178" s="15" t="n"/>
      <c r="B178" s="15" t="n"/>
      <c r="C178" s="16" t="n"/>
      <c r="D178" s="17">
        <f>IF($C178="","",IF(TODAY()&lt;=$C178+365,"Valid","EXPIRED"))</f>
        <v/>
      </c>
      <c r="E178" s="16" t="n"/>
      <c r="F178" s="15" t="n"/>
      <c r="G178" s="16" t="n"/>
      <c r="H178" s="17">
        <f>IF(OR($E178="",$G178=""),"",IF(OR($B178="Walk-in",$B178="Inbound Call"),"✓ EXEMPT",IF($E178&gt;$G178,"LATE",IF(AND($G178&lt;DATE(2026,10,1),($G178-$E178)&lt;2),"⚠ &lt;48 HR","OK"))))</f>
        <v/>
      </c>
      <c r="I178" s="15" t="n"/>
      <c r="J178" s="16" t="n"/>
      <c r="K178" s="17">
        <f>IF($A178="","",IF(AND($E178&lt;&gt;"",IF($G178="",TRUE,$E178&lt;=$G178),$I178="Yes"),"DEFENSIBLE","GAP"))</f>
        <v/>
      </c>
      <c r="L178" s="16">
        <f>IF($J178="","",EDATE($J178,120))</f>
        <v/>
      </c>
      <c r="M178" s="15" t="n"/>
    </row>
    <row r="179">
      <c r="A179" s="12" t="n"/>
      <c r="B179" s="12" t="n"/>
      <c r="C179" s="13" t="n"/>
      <c r="D179" s="14">
        <f>IF($C179="","",IF(TODAY()&lt;=$C179+365,"Valid","EXPIRED"))</f>
        <v/>
      </c>
      <c r="E179" s="13" t="n"/>
      <c r="F179" s="12" t="n"/>
      <c r="G179" s="13" t="n"/>
      <c r="H179" s="14">
        <f>IF(OR($E179="",$G179=""),"",IF(OR($B179="Walk-in",$B179="Inbound Call"),"✓ EXEMPT",IF($E179&gt;$G179,"LATE",IF(AND($G179&lt;DATE(2026,10,1),($G179-$E179)&lt;2),"⚠ &lt;48 HR","OK"))))</f>
        <v/>
      </c>
      <c r="I179" s="12" t="n"/>
      <c r="J179" s="13" t="n"/>
      <c r="K179" s="14">
        <f>IF($A179="","",IF(AND($E179&lt;&gt;"",IF($G179="",TRUE,$E179&lt;=$G179),$I179="Yes"),"DEFENSIBLE","GAP"))</f>
        <v/>
      </c>
      <c r="L179" s="13">
        <f>IF($J179="","",EDATE($J179,120))</f>
        <v/>
      </c>
      <c r="M179" s="12" t="n"/>
    </row>
    <row r="180">
      <c r="A180" s="15" t="n"/>
      <c r="B180" s="15" t="n"/>
      <c r="C180" s="16" t="n"/>
      <c r="D180" s="17">
        <f>IF($C180="","",IF(TODAY()&lt;=$C180+365,"Valid","EXPIRED"))</f>
        <v/>
      </c>
      <c r="E180" s="16" t="n"/>
      <c r="F180" s="15" t="n"/>
      <c r="G180" s="16" t="n"/>
      <c r="H180" s="17">
        <f>IF(OR($E180="",$G180=""),"",IF(OR($B180="Walk-in",$B180="Inbound Call"),"✓ EXEMPT",IF($E180&gt;$G180,"LATE",IF(AND($G180&lt;DATE(2026,10,1),($G180-$E180)&lt;2),"⚠ &lt;48 HR","OK"))))</f>
        <v/>
      </c>
      <c r="I180" s="15" t="n"/>
      <c r="J180" s="16" t="n"/>
      <c r="K180" s="17">
        <f>IF($A180="","",IF(AND($E180&lt;&gt;"",IF($G180="",TRUE,$E180&lt;=$G180),$I180="Yes"),"DEFENSIBLE","GAP"))</f>
        <v/>
      </c>
      <c r="L180" s="16">
        <f>IF($J180="","",EDATE($J180,120))</f>
        <v/>
      </c>
      <c r="M180" s="15" t="n"/>
    </row>
    <row r="181">
      <c r="A181" s="12" t="n"/>
      <c r="B181" s="12" t="n"/>
      <c r="C181" s="13" t="n"/>
      <c r="D181" s="14">
        <f>IF($C181="","",IF(TODAY()&lt;=$C181+365,"Valid","EXPIRED"))</f>
        <v/>
      </c>
      <c r="E181" s="13" t="n"/>
      <c r="F181" s="12" t="n"/>
      <c r="G181" s="13" t="n"/>
      <c r="H181" s="14">
        <f>IF(OR($E181="",$G181=""),"",IF(OR($B181="Walk-in",$B181="Inbound Call"),"✓ EXEMPT",IF($E181&gt;$G181,"LATE",IF(AND($G181&lt;DATE(2026,10,1),($G181-$E181)&lt;2),"⚠ &lt;48 HR","OK"))))</f>
        <v/>
      </c>
      <c r="I181" s="12" t="n"/>
      <c r="J181" s="13" t="n"/>
      <c r="K181" s="14">
        <f>IF($A181="","",IF(AND($E181&lt;&gt;"",IF($G181="",TRUE,$E181&lt;=$G181),$I181="Yes"),"DEFENSIBLE","GAP"))</f>
        <v/>
      </c>
      <c r="L181" s="13">
        <f>IF($J181="","",EDATE($J181,120))</f>
        <v/>
      </c>
      <c r="M181" s="12" t="n"/>
    </row>
    <row r="182">
      <c r="A182" s="15" t="n"/>
      <c r="B182" s="15" t="n"/>
      <c r="C182" s="16" t="n"/>
      <c r="D182" s="17">
        <f>IF($C182="","",IF(TODAY()&lt;=$C182+365,"Valid","EXPIRED"))</f>
        <v/>
      </c>
      <c r="E182" s="16" t="n"/>
      <c r="F182" s="15" t="n"/>
      <c r="G182" s="16" t="n"/>
      <c r="H182" s="17">
        <f>IF(OR($E182="",$G182=""),"",IF(OR($B182="Walk-in",$B182="Inbound Call"),"✓ EXEMPT",IF($E182&gt;$G182,"LATE",IF(AND($G182&lt;DATE(2026,10,1),($G182-$E182)&lt;2),"⚠ &lt;48 HR","OK"))))</f>
        <v/>
      </c>
      <c r="I182" s="15" t="n"/>
      <c r="J182" s="16" t="n"/>
      <c r="K182" s="17">
        <f>IF($A182="","",IF(AND($E182&lt;&gt;"",IF($G182="",TRUE,$E182&lt;=$G182),$I182="Yes"),"DEFENSIBLE","GAP"))</f>
        <v/>
      </c>
      <c r="L182" s="16">
        <f>IF($J182="","",EDATE($J182,120))</f>
        <v/>
      </c>
      <c r="M182" s="15" t="n"/>
    </row>
    <row r="183">
      <c r="A183" s="12" t="n"/>
      <c r="B183" s="12" t="n"/>
      <c r="C183" s="13" t="n"/>
      <c r="D183" s="14">
        <f>IF($C183="","",IF(TODAY()&lt;=$C183+365,"Valid","EXPIRED"))</f>
        <v/>
      </c>
      <c r="E183" s="13" t="n"/>
      <c r="F183" s="12" t="n"/>
      <c r="G183" s="13" t="n"/>
      <c r="H183" s="14">
        <f>IF(OR($E183="",$G183=""),"",IF(OR($B183="Walk-in",$B183="Inbound Call"),"✓ EXEMPT",IF($E183&gt;$G183,"LATE",IF(AND($G183&lt;DATE(2026,10,1),($G183-$E183)&lt;2),"⚠ &lt;48 HR","OK"))))</f>
        <v/>
      </c>
      <c r="I183" s="12" t="n"/>
      <c r="J183" s="13" t="n"/>
      <c r="K183" s="14">
        <f>IF($A183="","",IF(AND($E183&lt;&gt;"",IF($G183="",TRUE,$E183&lt;=$G183),$I183="Yes"),"DEFENSIBLE","GAP"))</f>
        <v/>
      </c>
      <c r="L183" s="13">
        <f>IF($J183="","",EDATE($J183,120))</f>
        <v/>
      </c>
      <c r="M183" s="12" t="n"/>
    </row>
    <row r="184">
      <c r="A184" s="15" t="n"/>
      <c r="B184" s="15" t="n"/>
      <c r="C184" s="16" t="n"/>
      <c r="D184" s="17">
        <f>IF($C184="","",IF(TODAY()&lt;=$C184+365,"Valid","EXPIRED"))</f>
        <v/>
      </c>
      <c r="E184" s="16" t="n"/>
      <c r="F184" s="15" t="n"/>
      <c r="G184" s="16" t="n"/>
      <c r="H184" s="17">
        <f>IF(OR($E184="",$G184=""),"",IF(OR($B184="Walk-in",$B184="Inbound Call"),"✓ EXEMPT",IF($E184&gt;$G184,"LATE",IF(AND($G184&lt;DATE(2026,10,1),($G184-$E184)&lt;2),"⚠ &lt;48 HR","OK"))))</f>
        <v/>
      </c>
      <c r="I184" s="15" t="n"/>
      <c r="J184" s="16" t="n"/>
      <c r="K184" s="17">
        <f>IF($A184="","",IF(AND($E184&lt;&gt;"",IF($G184="",TRUE,$E184&lt;=$G184),$I184="Yes"),"DEFENSIBLE","GAP"))</f>
        <v/>
      </c>
      <c r="L184" s="16">
        <f>IF($J184="","",EDATE($J184,120))</f>
        <v/>
      </c>
      <c r="M184" s="15" t="n"/>
    </row>
    <row r="185">
      <c r="A185" s="12" t="n"/>
      <c r="B185" s="12" t="n"/>
      <c r="C185" s="13" t="n"/>
      <c r="D185" s="14">
        <f>IF($C185="","",IF(TODAY()&lt;=$C185+365,"Valid","EXPIRED"))</f>
        <v/>
      </c>
      <c r="E185" s="13" t="n"/>
      <c r="F185" s="12" t="n"/>
      <c r="G185" s="13" t="n"/>
      <c r="H185" s="14">
        <f>IF(OR($E185="",$G185=""),"",IF(OR($B185="Walk-in",$B185="Inbound Call"),"✓ EXEMPT",IF($E185&gt;$G185,"LATE",IF(AND($G185&lt;DATE(2026,10,1),($G185-$E185)&lt;2),"⚠ &lt;48 HR","OK"))))</f>
        <v/>
      </c>
      <c r="I185" s="12" t="n"/>
      <c r="J185" s="13" t="n"/>
      <c r="K185" s="14">
        <f>IF($A185="","",IF(AND($E185&lt;&gt;"",IF($G185="",TRUE,$E185&lt;=$G185),$I185="Yes"),"DEFENSIBLE","GAP"))</f>
        <v/>
      </c>
      <c r="L185" s="13">
        <f>IF($J185="","",EDATE($J185,120))</f>
        <v/>
      </c>
      <c r="M185" s="12" t="n"/>
    </row>
    <row r="186">
      <c r="A186" s="15" t="n"/>
      <c r="B186" s="15" t="n"/>
      <c r="C186" s="16" t="n"/>
      <c r="D186" s="17">
        <f>IF($C186="","",IF(TODAY()&lt;=$C186+365,"Valid","EXPIRED"))</f>
        <v/>
      </c>
      <c r="E186" s="16" t="n"/>
      <c r="F186" s="15" t="n"/>
      <c r="G186" s="16" t="n"/>
      <c r="H186" s="17">
        <f>IF(OR($E186="",$G186=""),"",IF(OR($B186="Walk-in",$B186="Inbound Call"),"✓ EXEMPT",IF($E186&gt;$G186,"LATE",IF(AND($G186&lt;DATE(2026,10,1),($G186-$E186)&lt;2),"⚠ &lt;48 HR","OK"))))</f>
        <v/>
      </c>
      <c r="I186" s="15" t="n"/>
      <c r="J186" s="16" t="n"/>
      <c r="K186" s="17">
        <f>IF($A186="","",IF(AND($E186&lt;&gt;"",IF($G186="",TRUE,$E186&lt;=$G186),$I186="Yes"),"DEFENSIBLE","GAP"))</f>
        <v/>
      </c>
      <c r="L186" s="16">
        <f>IF($J186="","",EDATE($J186,120))</f>
        <v/>
      </c>
      <c r="M186" s="15" t="n"/>
    </row>
    <row r="187">
      <c r="A187" s="12" t="n"/>
      <c r="B187" s="12" t="n"/>
      <c r="C187" s="13" t="n"/>
      <c r="D187" s="14">
        <f>IF($C187="","",IF(TODAY()&lt;=$C187+365,"Valid","EXPIRED"))</f>
        <v/>
      </c>
      <c r="E187" s="13" t="n"/>
      <c r="F187" s="12" t="n"/>
      <c r="G187" s="13" t="n"/>
      <c r="H187" s="14">
        <f>IF(OR($E187="",$G187=""),"",IF(OR($B187="Walk-in",$B187="Inbound Call"),"✓ EXEMPT",IF($E187&gt;$G187,"LATE",IF(AND($G187&lt;DATE(2026,10,1),($G187-$E187)&lt;2),"⚠ &lt;48 HR","OK"))))</f>
        <v/>
      </c>
      <c r="I187" s="12" t="n"/>
      <c r="J187" s="13" t="n"/>
      <c r="K187" s="14">
        <f>IF($A187="","",IF(AND($E187&lt;&gt;"",IF($G187="",TRUE,$E187&lt;=$G187),$I187="Yes"),"DEFENSIBLE","GAP"))</f>
        <v/>
      </c>
      <c r="L187" s="13">
        <f>IF($J187="","",EDATE($J187,120))</f>
        <v/>
      </c>
      <c r="M187" s="12" t="n"/>
    </row>
    <row r="188">
      <c r="A188" s="15" t="n"/>
      <c r="B188" s="15" t="n"/>
      <c r="C188" s="16" t="n"/>
      <c r="D188" s="17">
        <f>IF($C188="","",IF(TODAY()&lt;=$C188+365,"Valid","EXPIRED"))</f>
        <v/>
      </c>
      <c r="E188" s="16" t="n"/>
      <c r="F188" s="15" t="n"/>
      <c r="G188" s="16" t="n"/>
      <c r="H188" s="17">
        <f>IF(OR($E188="",$G188=""),"",IF(OR($B188="Walk-in",$B188="Inbound Call"),"✓ EXEMPT",IF($E188&gt;$G188,"LATE",IF(AND($G188&lt;DATE(2026,10,1),($G188-$E188)&lt;2),"⚠ &lt;48 HR","OK"))))</f>
        <v/>
      </c>
      <c r="I188" s="15" t="n"/>
      <c r="J188" s="16" t="n"/>
      <c r="K188" s="17">
        <f>IF($A188="","",IF(AND($E188&lt;&gt;"",IF($G188="",TRUE,$E188&lt;=$G188),$I188="Yes"),"DEFENSIBLE","GAP"))</f>
        <v/>
      </c>
      <c r="L188" s="16">
        <f>IF($J188="","",EDATE($J188,120))</f>
        <v/>
      </c>
      <c r="M188" s="15" t="n"/>
    </row>
    <row r="189">
      <c r="A189" s="12" t="n"/>
      <c r="B189" s="12" t="n"/>
      <c r="C189" s="13" t="n"/>
      <c r="D189" s="14">
        <f>IF($C189="","",IF(TODAY()&lt;=$C189+365,"Valid","EXPIRED"))</f>
        <v/>
      </c>
      <c r="E189" s="13" t="n"/>
      <c r="F189" s="12" t="n"/>
      <c r="G189" s="13" t="n"/>
      <c r="H189" s="14">
        <f>IF(OR($E189="",$G189=""),"",IF(OR($B189="Walk-in",$B189="Inbound Call"),"✓ EXEMPT",IF($E189&gt;$G189,"LATE",IF(AND($G189&lt;DATE(2026,10,1),($G189-$E189)&lt;2),"⚠ &lt;48 HR","OK"))))</f>
        <v/>
      </c>
      <c r="I189" s="12" t="n"/>
      <c r="J189" s="13" t="n"/>
      <c r="K189" s="14">
        <f>IF($A189="","",IF(AND($E189&lt;&gt;"",IF($G189="",TRUE,$E189&lt;=$G189),$I189="Yes"),"DEFENSIBLE","GAP"))</f>
        <v/>
      </c>
      <c r="L189" s="13">
        <f>IF($J189="","",EDATE($J189,120))</f>
        <v/>
      </c>
      <c r="M189" s="12" t="n"/>
    </row>
    <row r="190">
      <c r="A190" s="15" t="n"/>
      <c r="B190" s="15" t="n"/>
      <c r="C190" s="16" t="n"/>
      <c r="D190" s="17">
        <f>IF($C190="","",IF(TODAY()&lt;=$C190+365,"Valid","EXPIRED"))</f>
        <v/>
      </c>
      <c r="E190" s="16" t="n"/>
      <c r="F190" s="15" t="n"/>
      <c r="G190" s="16" t="n"/>
      <c r="H190" s="17">
        <f>IF(OR($E190="",$G190=""),"",IF(OR($B190="Walk-in",$B190="Inbound Call"),"✓ EXEMPT",IF($E190&gt;$G190,"LATE",IF(AND($G190&lt;DATE(2026,10,1),($G190-$E190)&lt;2),"⚠ &lt;48 HR","OK"))))</f>
        <v/>
      </c>
      <c r="I190" s="15" t="n"/>
      <c r="J190" s="16" t="n"/>
      <c r="K190" s="17">
        <f>IF($A190="","",IF(AND($E190&lt;&gt;"",IF($G190="",TRUE,$E190&lt;=$G190),$I190="Yes"),"DEFENSIBLE","GAP"))</f>
        <v/>
      </c>
      <c r="L190" s="16">
        <f>IF($J190="","",EDATE($J190,120))</f>
        <v/>
      </c>
      <c r="M190" s="15" t="n"/>
    </row>
    <row r="191">
      <c r="A191" s="12" t="n"/>
      <c r="B191" s="12" t="n"/>
      <c r="C191" s="13" t="n"/>
      <c r="D191" s="14">
        <f>IF($C191="","",IF(TODAY()&lt;=$C191+365,"Valid","EXPIRED"))</f>
        <v/>
      </c>
      <c r="E191" s="13" t="n"/>
      <c r="F191" s="12" t="n"/>
      <c r="G191" s="13" t="n"/>
      <c r="H191" s="14">
        <f>IF(OR($E191="",$G191=""),"",IF(OR($B191="Walk-in",$B191="Inbound Call"),"✓ EXEMPT",IF($E191&gt;$G191,"LATE",IF(AND($G191&lt;DATE(2026,10,1),($G191-$E191)&lt;2),"⚠ &lt;48 HR","OK"))))</f>
        <v/>
      </c>
      <c r="I191" s="12" t="n"/>
      <c r="J191" s="13" t="n"/>
      <c r="K191" s="14">
        <f>IF($A191="","",IF(AND($E191&lt;&gt;"",IF($G191="",TRUE,$E191&lt;=$G191),$I191="Yes"),"DEFENSIBLE","GAP"))</f>
        <v/>
      </c>
      <c r="L191" s="13">
        <f>IF($J191="","",EDATE($J191,120))</f>
        <v/>
      </c>
      <c r="M191" s="12" t="n"/>
    </row>
    <row r="192">
      <c r="A192" s="15" t="n"/>
      <c r="B192" s="15" t="n"/>
      <c r="C192" s="16" t="n"/>
      <c r="D192" s="17">
        <f>IF($C192="","",IF(TODAY()&lt;=$C192+365,"Valid","EXPIRED"))</f>
        <v/>
      </c>
      <c r="E192" s="16" t="n"/>
      <c r="F192" s="15" t="n"/>
      <c r="G192" s="16" t="n"/>
      <c r="H192" s="17">
        <f>IF(OR($E192="",$G192=""),"",IF(OR($B192="Walk-in",$B192="Inbound Call"),"✓ EXEMPT",IF($E192&gt;$G192,"LATE",IF(AND($G192&lt;DATE(2026,10,1),($G192-$E192)&lt;2),"⚠ &lt;48 HR","OK"))))</f>
        <v/>
      </c>
      <c r="I192" s="15" t="n"/>
      <c r="J192" s="16" t="n"/>
      <c r="K192" s="17">
        <f>IF($A192="","",IF(AND($E192&lt;&gt;"",IF($G192="",TRUE,$E192&lt;=$G192),$I192="Yes"),"DEFENSIBLE","GAP"))</f>
        <v/>
      </c>
      <c r="L192" s="16">
        <f>IF($J192="","",EDATE($J192,120))</f>
        <v/>
      </c>
      <c r="M192" s="15" t="n"/>
    </row>
    <row r="193">
      <c r="A193" s="12" t="n"/>
      <c r="B193" s="12" t="n"/>
      <c r="C193" s="13" t="n"/>
      <c r="D193" s="14">
        <f>IF($C193="","",IF(TODAY()&lt;=$C193+365,"Valid","EXPIRED"))</f>
        <v/>
      </c>
      <c r="E193" s="13" t="n"/>
      <c r="F193" s="12" t="n"/>
      <c r="G193" s="13" t="n"/>
      <c r="H193" s="14">
        <f>IF(OR($E193="",$G193=""),"",IF(OR($B193="Walk-in",$B193="Inbound Call"),"✓ EXEMPT",IF($E193&gt;$G193,"LATE",IF(AND($G193&lt;DATE(2026,10,1),($G193-$E193)&lt;2),"⚠ &lt;48 HR","OK"))))</f>
        <v/>
      </c>
      <c r="I193" s="12" t="n"/>
      <c r="J193" s="13" t="n"/>
      <c r="K193" s="14">
        <f>IF($A193="","",IF(AND($E193&lt;&gt;"",IF($G193="",TRUE,$E193&lt;=$G193),$I193="Yes"),"DEFENSIBLE","GAP"))</f>
        <v/>
      </c>
      <c r="L193" s="13">
        <f>IF($J193="","",EDATE($J193,120))</f>
        <v/>
      </c>
      <c r="M193" s="12" t="n"/>
    </row>
    <row r="194">
      <c r="A194" s="15" t="n"/>
      <c r="B194" s="15" t="n"/>
      <c r="C194" s="16" t="n"/>
      <c r="D194" s="17">
        <f>IF($C194="","",IF(TODAY()&lt;=$C194+365,"Valid","EXPIRED"))</f>
        <v/>
      </c>
      <c r="E194" s="16" t="n"/>
      <c r="F194" s="15" t="n"/>
      <c r="G194" s="16" t="n"/>
      <c r="H194" s="17">
        <f>IF(OR($E194="",$G194=""),"",IF(OR($B194="Walk-in",$B194="Inbound Call"),"✓ EXEMPT",IF($E194&gt;$G194,"LATE",IF(AND($G194&lt;DATE(2026,10,1),($G194-$E194)&lt;2),"⚠ &lt;48 HR","OK"))))</f>
        <v/>
      </c>
      <c r="I194" s="15" t="n"/>
      <c r="J194" s="16" t="n"/>
      <c r="K194" s="17">
        <f>IF($A194="","",IF(AND($E194&lt;&gt;"",IF($G194="",TRUE,$E194&lt;=$G194),$I194="Yes"),"DEFENSIBLE","GAP"))</f>
        <v/>
      </c>
      <c r="L194" s="16">
        <f>IF($J194="","",EDATE($J194,120))</f>
        <v/>
      </c>
      <c r="M194" s="15" t="n"/>
    </row>
    <row r="195">
      <c r="A195" s="12" t="n"/>
      <c r="B195" s="12" t="n"/>
      <c r="C195" s="13" t="n"/>
      <c r="D195" s="14">
        <f>IF($C195="","",IF(TODAY()&lt;=$C195+365,"Valid","EXPIRED"))</f>
        <v/>
      </c>
      <c r="E195" s="13" t="n"/>
      <c r="F195" s="12" t="n"/>
      <c r="G195" s="13" t="n"/>
      <c r="H195" s="14">
        <f>IF(OR($E195="",$G195=""),"",IF(OR($B195="Walk-in",$B195="Inbound Call"),"✓ EXEMPT",IF($E195&gt;$G195,"LATE",IF(AND($G195&lt;DATE(2026,10,1),($G195-$E195)&lt;2),"⚠ &lt;48 HR","OK"))))</f>
        <v/>
      </c>
      <c r="I195" s="12" t="n"/>
      <c r="J195" s="13" t="n"/>
      <c r="K195" s="14">
        <f>IF($A195="","",IF(AND($E195&lt;&gt;"",IF($G195="",TRUE,$E195&lt;=$G195),$I195="Yes"),"DEFENSIBLE","GAP"))</f>
        <v/>
      </c>
      <c r="L195" s="13">
        <f>IF($J195="","",EDATE($J195,120))</f>
        <v/>
      </c>
      <c r="M195" s="12" t="n"/>
    </row>
    <row r="196">
      <c r="A196" s="15" t="n"/>
      <c r="B196" s="15" t="n"/>
      <c r="C196" s="16" t="n"/>
      <c r="D196" s="17">
        <f>IF($C196="","",IF(TODAY()&lt;=$C196+365,"Valid","EXPIRED"))</f>
        <v/>
      </c>
      <c r="E196" s="16" t="n"/>
      <c r="F196" s="15" t="n"/>
      <c r="G196" s="16" t="n"/>
      <c r="H196" s="17">
        <f>IF(OR($E196="",$G196=""),"",IF(OR($B196="Walk-in",$B196="Inbound Call"),"✓ EXEMPT",IF($E196&gt;$G196,"LATE",IF(AND($G196&lt;DATE(2026,10,1),($G196-$E196)&lt;2),"⚠ &lt;48 HR","OK"))))</f>
        <v/>
      </c>
      <c r="I196" s="15" t="n"/>
      <c r="J196" s="16" t="n"/>
      <c r="K196" s="17">
        <f>IF($A196="","",IF(AND($E196&lt;&gt;"",IF($G196="",TRUE,$E196&lt;=$G196),$I196="Yes"),"DEFENSIBLE","GAP"))</f>
        <v/>
      </c>
      <c r="L196" s="16">
        <f>IF($J196="","",EDATE($J196,120))</f>
        <v/>
      </c>
      <c r="M196" s="15" t="n"/>
    </row>
    <row r="197">
      <c r="A197" s="12" t="n"/>
      <c r="B197" s="12" t="n"/>
      <c r="C197" s="13" t="n"/>
      <c r="D197" s="14">
        <f>IF($C197="","",IF(TODAY()&lt;=$C197+365,"Valid","EXPIRED"))</f>
        <v/>
      </c>
      <c r="E197" s="13" t="n"/>
      <c r="F197" s="12" t="n"/>
      <c r="G197" s="13" t="n"/>
      <c r="H197" s="14">
        <f>IF(OR($E197="",$G197=""),"",IF(OR($B197="Walk-in",$B197="Inbound Call"),"✓ EXEMPT",IF($E197&gt;$G197,"LATE",IF(AND($G197&lt;DATE(2026,10,1),($G197-$E197)&lt;2),"⚠ &lt;48 HR","OK"))))</f>
        <v/>
      </c>
      <c r="I197" s="12" t="n"/>
      <c r="J197" s="13" t="n"/>
      <c r="K197" s="14">
        <f>IF($A197="","",IF(AND($E197&lt;&gt;"",IF($G197="",TRUE,$E197&lt;=$G197),$I197="Yes"),"DEFENSIBLE","GAP"))</f>
        <v/>
      </c>
      <c r="L197" s="13">
        <f>IF($J197="","",EDATE($J197,120))</f>
        <v/>
      </c>
      <c r="M197" s="12" t="n"/>
    </row>
    <row r="198">
      <c r="A198" s="15" t="n"/>
      <c r="B198" s="15" t="n"/>
      <c r="C198" s="16" t="n"/>
      <c r="D198" s="17">
        <f>IF($C198="","",IF(TODAY()&lt;=$C198+365,"Valid","EXPIRED"))</f>
        <v/>
      </c>
      <c r="E198" s="16" t="n"/>
      <c r="F198" s="15" t="n"/>
      <c r="G198" s="16" t="n"/>
      <c r="H198" s="17">
        <f>IF(OR($E198="",$G198=""),"",IF(OR($B198="Walk-in",$B198="Inbound Call"),"✓ EXEMPT",IF($E198&gt;$G198,"LATE",IF(AND($G198&lt;DATE(2026,10,1),($G198-$E198)&lt;2),"⚠ &lt;48 HR","OK"))))</f>
        <v/>
      </c>
      <c r="I198" s="15" t="n"/>
      <c r="J198" s="16" t="n"/>
      <c r="K198" s="17">
        <f>IF($A198="","",IF(AND($E198&lt;&gt;"",IF($G198="",TRUE,$E198&lt;=$G198),$I198="Yes"),"DEFENSIBLE","GAP"))</f>
        <v/>
      </c>
      <c r="L198" s="16">
        <f>IF($J198="","",EDATE($J198,120))</f>
        <v/>
      </c>
      <c r="M198" s="15" t="n"/>
    </row>
    <row r="199">
      <c r="A199" s="12" t="n"/>
      <c r="B199" s="12" t="n"/>
      <c r="C199" s="13" t="n"/>
      <c r="D199" s="14">
        <f>IF($C199="","",IF(TODAY()&lt;=$C199+365,"Valid","EXPIRED"))</f>
        <v/>
      </c>
      <c r="E199" s="13" t="n"/>
      <c r="F199" s="12" t="n"/>
      <c r="G199" s="13" t="n"/>
      <c r="H199" s="14">
        <f>IF(OR($E199="",$G199=""),"",IF(OR($B199="Walk-in",$B199="Inbound Call"),"✓ EXEMPT",IF($E199&gt;$G199,"LATE",IF(AND($G199&lt;DATE(2026,10,1),($G199-$E199)&lt;2),"⚠ &lt;48 HR","OK"))))</f>
        <v/>
      </c>
      <c r="I199" s="12" t="n"/>
      <c r="J199" s="13" t="n"/>
      <c r="K199" s="14">
        <f>IF($A199="","",IF(AND($E199&lt;&gt;"",IF($G199="",TRUE,$E199&lt;=$G199),$I199="Yes"),"DEFENSIBLE","GAP"))</f>
        <v/>
      </c>
      <c r="L199" s="13">
        <f>IF($J199="","",EDATE($J199,120))</f>
        <v/>
      </c>
      <c r="M199" s="12" t="n"/>
    </row>
    <row r="200">
      <c r="A200" s="15" t="n"/>
      <c r="B200" s="15" t="n"/>
      <c r="C200" s="16" t="n"/>
      <c r="D200" s="17">
        <f>IF($C200="","",IF(TODAY()&lt;=$C200+365,"Valid","EXPIRED"))</f>
        <v/>
      </c>
      <c r="E200" s="16" t="n"/>
      <c r="F200" s="15" t="n"/>
      <c r="G200" s="16" t="n"/>
      <c r="H200" s="17">
        <f>IF(OR($E200="",$G200=""),"",IF(OR($B200="Walk-in",$B200="Inbound Call"),"✓ EXEMPT",IF($E200&gt;$G200,"LATE",IF(AND($G200&lt;DATE(2026,10,1),($G200-$E200)&lt;2),"⚠ &lt;48 HR","OK"))))</f>
        <v/>
      </c>
      <c r="I200" s="15" t="n"/>
      <c r="J200" s="16" t="n"/>
      <c r="K200" s="17">
        <f>IF($A200="","",IF(AND($E200&lt;&gt;"",IF($G200="",TRUE,$E200&lt;=$G200),$I200="Yes"),"DEFENSIBLE","GAP"))</f>
        <v/>
      </c>
      <c r="L200" s="16">
        <f>IF($J200="","",EDATE($J200,120))</f>
        <v/>
      </c>
      <c r="M200" s="15" t="n"/>
    </row>
    <row r="201">
      <c r="A201" s="12" t="n"/>
      <c r="B201" s="12" t="n"/>
      <c r="C201" s="13" t="n"/>
      <c r="D201" s="14">
        <f>IF($C201="","",IF(TODAY()&lt;=$C201+365,"Valid","EXPIRED"))</f>
        <v/>
      </c>
      <c r="E201" s="13" t="n"/>
      <c r="F201" s="12" t="n"/>
      <c r="G201" s="13" t="n"/>
      <c r="H201" s="14">
        <f>IF(OR($E201="",$G201=""),"",IF(OR($B201="Walk-in",$B201="Inbound Call"),"✓ EXEMPT",IF($E201&gt;$G201,"LATE",IF(AND($G201&lt;DATE(2026,10,1),($G201-$E201)&lt;2),"⚠ &lt;48 HR","OK"))))</f>
        <v/>
      </c>
      <c r="I201" s="12" t="n"/>
      <c r="J201" s="13" t="n"/>
      <c r="K201" s="14">
        <f>IF($A201="","",IF(AND($E201&lt;&gt;"",IF($G201="",TRUE,$E201&lt;=$G201),$I201="Yes"),"DEFENSIBLE","GAP"))</f>
        <v/>
      </c>
      <c r="L201" s="13">
        <f>IF($J201="","",EDATE($J201,120))</f>
        <v/>
      </c>
      <c r="M201" s="12" t="n"/>
    </row>
    <row r="202">
      <c r="A202" s="15" t="n"/>
      <c r="B202" s="15" t="n"/>
      <c r="C202" s="16" t="n"/>
      <c r="D202" s="17">
        <f>IF($C202="","",IF(TODAY()&lt;=$C202+365,"Valid","EXPIRED"))</f>
        <v/>
      </c>
      <c r="E202" s="16" t="n"/>
      <c r="F202" s="15" t="n"/>
      <c r="G202" s="16" t="n"/>
      <c r="H202" s="17">
        <f>IF(OR($E202="",$G202=""),"",IF(OR($B202="Walk-in",$B202="Inbound Call"),"✓ EXEMPT",IF($E202&gt;$G202,"LATE",IF(AND($G202&lt;DATE(2026,10,1),($G202-$E202)&lt;2),"⚠ &lt;48 HR","OK"))))</f>
        <v/>
      </c>
      <c r="I202" s="15" t="n"/>
      <c r="J202" s="16" t="n"/>
      <c r="K202" s="17">
        <f>IF($A202="","",IF(AND($E202&lt;&gt;"",IF($G202="",TRUE,$E202&lt;=$G202),$I202="Yes"),"DEFENSIBLE","GAP"))</f>
        <v/>
      </c>
      <c r="L202" s="16">
        <f>IF($J202="","",EDATE($J202,120))</f>
        <v/>
      </c>
      <c r="M202" s="15" t="n"/>
    </row>
    <row r="203">
      <c r="A203" s="12" t="n"/>
      <c r="B203" s="12" t="n"/>
      <c r="C203" s="13" t="n"/>
      <c r="D203" s="14">
        <f>IF($C203="","",IF(TODAY()&lt;=$C203+365,"Valid","EXPIRED"))</f>
        <v/>
      </c>
      <c r="E203" s="13" t="n"/>
      <c r="F203" s="12" t="n"/>
      <c r="G203" s="13" t="n"/>
      <c r="H203" s="14">
        <f>IF(OR($E203="",$G203=""),"",IF(OR($B203="Walk-in",$B203="Inbound Call"),"✓ EXEMPT",IF($E203&gt;$G203,"LATE",IF(AND($G203&lt;DATE(2026,10,1),($G203-$E203)&lt;2),"⚠ &lt;48 HR","OK"))))</f>
        <v/>
      </c>
      <c r="I203" s="12" t="n"/>
      <c r="J203" s="13" t="n"/>
      <c r="K203" s="14">
        <f>IF($A203="","",IF(AND($E203&lt;&gt;"",IF($G203="",TRUE,$E203&lt;=$G203),$I203="Yes"),"DEFENSIBLE","GAP"))</f>
        <v/>
      </c>
      <c r="L203" s="13">
        <f>IF($J203="","",EDATE($J203,120))</f>
        <v/>
      </c>
      <c r="M203" s="12" t="n"/>
    </row>
    <row r="204">
      <c r="A204" s="15" t="n"/>
      <c r="B204" s="15" t="n"/>
      <c r="C204" s="16" t="n"/>
      <c r="D204" s="17">
        <f>IF($C204="","",IF(TODAY()&lt;=$C204+365,"Valid","EXPIRED"))</f>
        <v/>
      </c>
      <c r="E204" s="16" t="n"/>
      <c r="F204" s="15" t="n"/>
      <c r="G204" s="16" t="n"/>
      <c r="H204" s="17">
        <f>IF(OR($E204="",$G204=""),"",IF(OR($B204="Walk-in",$B204="Inbound Call"),"✓ EXEMPT",IF($E204&gt;$G204,"LATE",IF(AND($G204&lt;DATE(2026,10,1),($G204-$E204)&lt;2),"⚠ &lt;48 HR","OK"))))</f>
        <v/>
      </c>
      <c r="I204" s="15" t="n"/>
      <c r="J204" s="16" t="n"/>
      <c r="K204" s="17">
        <f>IF($A204="","",IF(AND($E204&lt;&gt;"",IF($G204="",TRUE,$E204&lt;=$G204),$I204="Yes"),"DEFENSIBLE","GAP"))</f>
        <v/>
      </c>
      <c r="L204" s="16">
        <f>IF($J204="","",EDATE($J204,120))</f>
        <v/>
      </c>
      <c r="M204" s="15" t="n"/>
    </row>
    <row r="205">
      <c r="A205" s="12" t="n"/>
      <c r="B205" s="12" t="n"/>
      <c r="C205" s="13" t="n"/>
      <c r="D205" s="14">
        <f>IF($C205="","",IF(TODAY()&lt;=$C205+365,"Valid","EXPIRED"))</f>
        <v/>
      </c>
      <c r="E205" s="13" t="n"/>
      <c r="F205" s="12" t="n"/>
      <c r="G205" s="13" t="n"/>
      <c r="H205" s="14">
        <f>IF(OR($E205="",$G205=""),"",IF(OR($B205="Walk-in",$B205="Inbound Call"),"✓ EXEMPT",IF($E205&gt;$G205,"LATE",IF(AND($G205&lt;DATE(2026,10,1),($G205-$E205)&lt;2),"⚠ &lt;48 HR","OK"))))</f>
        <v/>
      </c>
      <c r="I205" s="12" t="n"/>
      <c r="J205" s="13" t="n"/>
      <c r="K205" s="14">
        <f>IF($A205="","",IF(AND($E205&lt;&gt;"",IF($G205="",TRUE,$E205&lt;=$G205),$I205="Yes"),"DEFENSIBLE","GAP"))</f>
        <v/>
      </c>
      <c r="L205" s="13">
        <f>IF($J205="","",EDATE($J205,120))</f>
        <v/>
      </c>
      <c r="M205" s="12" t="n"/>
    </row>
    <row r="206">
      <c r="A206" s="15" t="n"/>
      <c r="B206" s="15" t="n"/>
      <c r="C206" s="16" t="n"/>
      <c r="D206" s="17">
        <f>IF($C206="","",IF(TODAY()&lt;=$C206+365,"Valid","EXPIRED"))</f>
        <v/>
      </c>
      <c r="E206" s="16" t="n"/>
      <c r="F206" s="15" t="n"/>
      <c r="G206" s="16" t="n"/>
      <c r="H206" s="17">
        <f>IF(OR($E206="",$G206=""),"",IF(OR($B206="Walk-in",$B206="Inbound Call"),"✓ EXEMPT",IF($E206&gt;$G206,"LATE",IF(AND($G206&lt;DATE(2026,10,1),($G206-$E206)&lt;2),"⚠ &lt;48 HR","OK"))))</f>
        <v/>
      </c>
      <c r="I206" s="15" t="n"/>
      <c r="J206" s="16" t="n"/>
      <c r="K206" s="17">
        <f>IF($A206="","",IF(AND($E206&lt;&gt;"",IF($G206="",TRUE,$E206&lt;=$G206),$I206="Yes"),"DEFENSIBLE","GAP"))</f>
        <v/>
      </c>
      <c r="L206" s="16">
        <f>IF($J206="","",EDATE($J206,120))</f>
        <v/>
      </c>
      <c r="M206" s="15" t="n"/>
    </row>
    <row r="207">
      <c r="A207" s="12" t="n"/>
      <c r="B207" s="12" t="n"/>
      <c r="C207" s="13" t="n"/>
      <c r="D207" s="14">
        <f>IF($C207="","",IF(TODAY()&lt;=$C207+365,"Valid","EXPIRED"))</f>
        <v/>
      </c>
      <c r="E207" s="13" t="n"/>
      <c r="F207" s="12" t="n"/>
      <c r="G207" s="13" t="n"/>
      <c r="H207" s="14">
        <f>IF(OR($E207="",$G207=""),"",IF(OR($B207="Walk-in",$B207="Inbound Call"),"✓ EXEMPT",IF($E207&gt;$G207,"LATE",IF(AND($G207&lt;DATE(2026,10,1),($G207-$E207)&lt;2),"⚠ &lt;48 HR","OK"))))</f>
        <v/>
      </c>
      <c r="I207" s="12" t="n"/>
      <c r="J207" s="13" t="n"/>
      <c r="K207" s="14">
        <f>IF($A207="","",IF(AND($E207&lt;&gt;"",IF($G207="",TRUE,$E207&lt;=$G207),$I207="Yes"),"DEFENSIBLE","GAP"))</f>
        <v/>
      </c>
      <c r="L207" s="13">
        <f>IF($J207="","",EDATE($J207,120))</f>
        <v/>
      </c>
      <c r="M207" s="12" t="n"/>
    </row>
    <row r="208">
      <c r="A208" s="15" t="n"/>
      <c r="B208" s="15" t="n"/>
      <c r="C208" s="16" t="n"/>
      <c r="D208" s="17">
        <f>IF($C208="","",IF(TODAY()&lt;=$C208+365,"Valid","EXPIRED"))</f>
        <v/>
      </c>
      <c r="E208" s="16" t="n"/>
      <c r="F208" s="15" t="n"/>
      <c r="G208" s="16" t="n"/>
      <c r="H208" s="17">
        <f>IF(OR($E208="",$G208=""),"",IF(OR($B208="Walk-in",$B208="Inbound Call"),"✓ EXEMPT",IF($E208&gt;$G208,"LATE",IF(AND($G208&lt;DATE(2026,10,1),($G208-$E208)&lt;2),"⚠ &lt;48 HR","OK"))))</f>
        <v/>
      </c>
      <c r="I208" s="15" t="n"/>
      <c r="J208" s="16" t="n"/>
      <c r="K208" s="17">
        <f>IF($A208="","",IF(AND($E208&lt;&gt;"",IF($G208="",TRUE,$E208&lt;=$G208),$I208="Yes"),"DEFENSIBLE","GAP"))</f>
        <v/>
      </c>
      <c r="L208" s="16">
        <f>IF($J208="","",EDATE($J208,120))</f>
        <v/>
      </c>
      <c r="M208" s="15" t="n"/>
    </row>
    <row r="209">
      <c r="A209" s="12" t="n"/>
      <c r="B209" s="12" t="n"/>
      <c r="C209" s="13" t="n"/>
      <c r="D209" s="14">
        <f>IF($C209="","",IF(TODAY()&lt;=$C209+365,"Valid","EXPIRED"))</f>
        <v/>
      </c>
      <c r="E209" s="13" t="n"/>
      <c r="F209" s="12" t="n"/>
      <c r="G209" s="13" t="n"/>
      <c r="H209" s="14">
        <f>IF(OR($E209="",$G209=""),"",IF(OR($B209="Walk-in",$B209="Inbound Call"),"✓ EXEMPT",IF($E209&gt;$G209,"LATE",IF(AND($G209&lt;DATE(2026,10,1),($G209-$E209)&lt;2),"⚠ &lt;48 HR","OK"))))</f>
        <v/>
      </c>
      <c r="I209" s="12" t="n"/>
      <c r="J209" s="13" t="n"/>
      <c r="K209" s="14">
        <f>IF($A209="","",IF(AND($E209&lt;&gt;"",IF($G209="",TRUE,$E209&lt;=$G209),$I209="Yes"),"DEFENSIBLE","GAP"))</f>
        <v/>
      </c>
      <c r="L209" s="13">
        <f>IF($J209="","",EDATE($J209,120))</f>
        <v/>
      </c>
      <c r="M209" s="12" t="n"/>
    </row>
    <row r="210">
      <c r="A210" s="15" t="n"/>
      <c r="B210" s="15" t="n"/>
      <c r="C210" s="16" t="n"/>
      <c r="D210" s="17">
        <f>IF($C210="","",IF(TODAY()&lt;=$C210+365,"Valid","EXPIRED"))</f>
        <v/>
      </c>
      <c r="E210" s="16" t="n"/>
      <c r="F210" s="15" t="n"/>
      <c r="G210" s="16" t="n"/>
      <c r="H210" s="17">
        <f>IF(OR($E210="",$G210=""),"",IF(OR($B210="Walk-in",$B210="Inbound Call"),"✓ EXEMPT",IF($E210&gt;$G210,"LATE",IF(AND($G210&lt;DATE(2026,10,1),($G210-$E210)&lt;2),"⚠ &lt;48 HR","OK"))))</f>
        <v/>
      </c>
      <c r="I210" s="15" t="n"/>
      <c r="J210" s="16" t="n"/>
      <c r="K210" s="17">
        <f>IF($A210="","",IF(AND($E210&lt;&gt;"",IF($G210="",TRUE,$E210&lt;=$G210),$I210="Yes"),"DEFENSIBLE","GAP"))</f>
        <v/>
      </c>
      <c r="L210" s="16">
        <f>IF($J210="","",EDATE($J210,120))</f>
        <v/>
      </c>
      <c r="M210" s="15" t="n"/>
    </row>
    <row r="211">
      <c r="A211" s="12" t="n"/>
      <c r="B211" s="12" t="n"/>
      <c r="C211" s="13" t="n"/>
      <c r="D211" s="14">
        <f>IF($C211="","",IF(TODAY()&lt;=$C211+365,"Valid","EXPIRED"))</f>
        <v/>
      </c>
      <c r="E211" s="13" t="n"/>
      <c r="F211" s="12" t="n"/>
      <c r="G211" s="13" t="n"/>
      <c r="H211" s="14">
        <f>IF(OR($E211="",$G211=""),"",IF(OR($B211="Walk-in",$B211="Inbound Call"),"✓ EXEMPT",IF($E211&gt;$G211,"LATE",IF(AND($G211&lt;DATE(2026,10,1),($G211-$E211)&lt;2),"⚠ &lt;48 HR","OK"))))</f>
        <v/>
      </c>
      <c r="I211" s="12" t="n"/>
      <c r="J211" s="13" t="n"/>
      <c r="K211" s="14">
        <f>IF($A211="","",IF(AND($E211&lt;&gt;"",IF($G211="",TRUE,$E211&lt;=$G211),$I211="Yes"),"DEFENSIBLE","GAP"))</f>
        <v/>
      </c>
      <c r="L211" s="13">
        <f>IF($J211="","",EDATE($J211,120))</f>
        <v/>
      </c>
      <c r="M211" s="12" t="n"/>
    </row>
    <row r="212">
      <c r="A212" s="15" t="n"/>
      <c r="B212" s="15" t="n"/>
      <c r="C212" s="16" t="n"/>
      <c r="D212" s="17">
        <f>IF($C212="","",IF(TODAY()&lt;=$C212+365,"Valid","EXPIRED"))</f>
        <v/>
      </c>
      <c r="E212" s="16" t="n"/>
      <c r="F212" s="15" t="n"/>
      <c r="G212" s="16" t="n"/>
      <c r="H212" s="17">
        <f>IF(OR($E212="",$G212=""),"",IF(OR($B212="Walk-in",$B212="Inbound Call"),"✓ EXEMPT",IF($E212&gt;$G212,"LATE",IF(AND($G212&lt;DATE(2026,10,1),($G212-$E212)&lt;2),"⚠ &lt;48 HR","OK"))))</f>
        <v/>
      </c>
      <c r="I212" s="15" t="n"/>
      <c r="J212" s="16" t="n"/>
      <c r="K212" s="17">
        <f>IF($A212="","",IF(AND($E212&lt;&gt;"",IF($G212="",TRUE,$E212&lt;=$G212),$I212="Yes"),"DEFENSIBLE","GAP"))</f>
        <v/>
      </c>
      <c r="L212" s="16">
        <f>IF($J212="","",EDATE($J212,120))</f>
        <v/>
      </c>
      <c r="M212" s="15" t="n"/>
    </row>
    <row r="213">
      <c r="A213" s="12" t="n"/>
      <c r="B213" s="12" t="n"/>
      <c r="C213" s="13" t="n"/>
      <c r="D213" s="14">
        <f>IF($C213="","",IF(TODAY()&lt;=$C213+365,"Valid","EXPIRED"))</f>
        <v/>
      </c>
      <c r="E213" s="13" t="n"/>
      <c r="F213" s="12" t="n"/>
      <c r="G213" s="13" t="n"/>
      <c r="H213" s="14">
        <f>IF(OR($E213="",$G213=""),"",IF(OR($B213="Walk-in",$B213="Inbound Call"),"✓ EXEMPT",IF($E213&gt;$G213,"LATE",IF(AND($G213&lt;DATE(2026,10,1),($G213-$E213)&lt;2),"⚠ &lt;48 HR","OK"))))</f>
        <v/>
      </c>
      <c r="I213" s="12" t="n"/>
      <c r="J213" s="13" t="n"/>
      <c r="K213" s="14">
        <f>IF($A213="","",IF(AND($E213&lt;&gt;"",IF($G213="",TRUE,$E213&lt;=$G213),$I213="Yes"),"DEFENSIBLE","GAP"))</f>
        <v/>
      </c>
      <c r="L213" s="13">
        <f>IF($J213="","",EDATE($J213,120))</f>
        <v/>
      </c>
      <c r="M213" s="12" t="n"/>
    </row>
    <row r="214">
      <c r="A214" s="15" t="n"/>
      <c r="B214" s="15" t="n"/>
      <c r="C214" s="16" t="n"/>
      <c r="D214" s="17">
        <f>IF($C214="","",IF(TODAY()&lt;=$C214+365,"Valid","EXPIRED"))</f>
        <v/>
      </c>
      <c r="E214" s="16" t="n"/>
      <c r="F214" s="15" t="n"/>
      <c r="G214" s="16" t="n"/>
      <c r="H214" s="17">
        <f>IF(OR($E214="",$G214=""),"",IF(OR($B214="Walk-in",$B214="Inbound Call"),"✓ EXEMPT",IF($E214&gt;$G214,"LATE",IF(AND($G214&lt;DATE(2026,10,1),($G214-$E214)&lt;2),"⚠ &lt;48 HR","OK"))))</f>
        <v/>
      </c>
      <c r="I214" s="15" t="n"/>
      <c r="J214" s="16" t="n"/>
      <c r="K214" s="17">
        <f>IF($A214="","",IF(AND($E214&lt;&gt;"",IF($G214="",TRUE,$E214&lt;=$G214),$I214="Yes"),"DEFENSIBLE","GAP"))</f>
        <v/>
      </c>
      <c r="L214" s="16">
        <f>IF($J214="","",EDATE($J214,120))</f>
        <v/>
      </c>
      <c r="M214" s="15" t="n"/>
    </row>
    <row r="215">
      <c r="A215" s="12" t="n"/>
      <c r="B215" s="12" t="n"/>
      <c r="C215" s="13" t="n"/>
      <c r="D215" s="14">
        <f>IF($C215="","",IF(TODAY()&lt;=$C215+365,"Valid","EXPIRED"))</f>
        <v/>
      </c>
      <c r="E215" s="13" t="n"/>
      <c r="F215" s="12" t="n"/>
      <c r="G215" s="13" t="n"/>
      <c r="H215" s="14">
        <f>IF(OR($E215="",$G215=""),"",IF(OR($B215="Walk-in",$B215="Inbound Call"),"✓ EXEMPT",IF($E215&gt;$G215,"LATE",IF(AND($G215&lt;DATE(2026,10,1),($G215-$E215)&lt;2),"⚠ &lt;48 HR","OK"))))</f>
        <v/>
      </c>
      <c r="I215" s="12" t="n"/>
      <c r="J215" s="13" t="n"/>
      <c r="K215" s="14">
        <f>IF($A215="","",IF(AND($E215&lt;&gt;"",IF($G215="",TRUE,$E215&lt;=$G215),$I215="Yes"),"DEFENSIBLE","GAP"))</f>
        <v/>
      </c>
      <c r="L215" s="13">
        <f>IF($J215="","",EDATE($J215,120))</f>
        <v/>
      </c>
      <c r="M215" s="12" t="n"/>
    </row>
    <row r="216">
      <c r="A216" s="15" t="n"/>
      <c r="B216" s="15" t="n"/>
      <c r="C216" s="16" t="n"/>
      <c r="D216" s="17">
        <f>IF($C216="","",IF(TODAY()&lt;=$C216+365,"Valid","EXPIRED"))</f>
        <v/>
      </c>
      <c r="E216" s="16" t="n"/>
      <c r="F216" s="15" t="n"/>
      <c r="G216" s="16" t="n"/>
      <c r="H216" s="17">
        <f>IF(OR($E216="",$G216=""),"",IF(OR($B216="Walk-in",$B216="Inbound Call"),"✓ EXEMPT",IF($E216&gt;$G216,"LATE",IF(AND($G216&lt;DATE(2026,10,1),($G216-$E216)&lt;2),"⚠ &lt;48 HR","OK"))))</f>
        <v/>
      </c>
      <c r="I216" s="15" t="n"/>
      <c r="J216" s="16" t="n"/>
      <c r="K216" s="17">
        <f>IF($A216="","",IF(AND($E216&lt;&gt;"",IF($G216="",TRUE,$E216&lt;=$G216),$I216="Yes"),"DEFENSIBLE","GAP"))</f>
        <v/>
      </c>
      <c r="L216" s="16">
        <f>IF($J216="","",EDATE($J216,120))</f>
        <v/>
      </c>
      <c r="M216" s="15" t="n"/>
    </row>
    <row r="217">
      <c r="A217" s="12" t="n"/>
      <c r="B217" s="12" t="n"/>
      <c r="C217" s="13" t="n"/>
      <c r="D217" s="14">
        <f>IF($C217="","",IF(TODAY()&lt;=$C217+365,"Valid","EXPIRED"))</f>
        <v/>
      </c>
      <c r="E217" s="13" t="n"/>
      <c r="F217" s="12" t="n"/>
      <c r="G217" s="13" t="n"/>
      <c r="H217" s="14">
        <f>IF(OR($E217="",$G217=""),"",IF(OR($B217="Walk-in",$B217="Inbound Call"),"✓ EXEMPT",IF($E217&gt;$G217,"LATE",IF(AND($G217&lt;DATE(2026,10,1),($G217-$E217)&lt;2),"⚠ &lt;48 HR","OK"))))</f>
        <v/>
      </c>
      <c r="I217" s="12" t="n"/>
      <c r="J217" s="13" t="n"/>
      <c r="K217" s="14">
        <f>IF($A217="","",IF(AND($E217&lt;&gt;"",IF($G217="",TRUE,$E217&lt;=$G217),$I217="Yes"),"DEFENSIBLE","GAP"))</f>
        <v/>
      </c>
      <c r="L217" s="13">
        <f>IF($J217="","",EDATE($J217,120))</f>
        <v/>
      </c>
      <c r="M217" s="12" t="n"/>
    </row>
    <row r="218">
      <c r="A218" s="15" t="n"/>
      <c r="B218" s="15" t="n"/>
      <c r="C218" s="16" t="n"/>
      <c r="D218" s="17">
        <f>IF($C218="","",IF(TODAY()&lt;=$C218+365,"Valid","EXPIRED"))</f>
        <v/>
      </c>
      <c r="E218" s="16" t="n"/>
      <c r="F218" s="15" t="n"/>
      <c r="G218" s="16" t="n"/>
      <c r="H218" s="17">
        <f>IF(OR($E218="",$G218=""),"",IF(OR($B218="Walk-in",$B218="Inbound Call"),"✓ EXEMPT",IF($E218&gt;$G218,"LATE",IF(AND($G218&lt;DATE(2026,10,1),($G218-$E218)&lt;2),"⚠ &lt;48 HR","OK"))))</f>
        <v/>
      </c>
      <c r="I218" s="15" t="n"/>
      <c r="J218" s="16" t="n"/>
      <c r="K218" s="17">
        <f>IF($A218="","",IF(AND($E218&lt;&gt;"",IF($G218="",TRUE,$E218&lt;=$G218),$I218="Yes"),"DEFENSIBLE","GAP"))</f>
        <v/>
      </c>
      <c r="L218" s="16">
        <f>IF($J218="","",EDATE($J218,120))</f>
        <v/>
      </c>
      <c r="M218" s="15" t="n"/>
    </row>
    <row r="219">
      <c r="A219" s="12" t="n"/>
      <c r="B219" s="12" t="n"/>
      <c r="C219" s="13" t="n"/>
      <c r="D219" s="14">
        <f>IF($C219="","",IF(TODAY()&lt;=$C219+365,"Valid","EXPIRED"))</f>
        <v/>
      </c>
      <c r="E219" s="13" t="n"/>
      <c r="F219" s="12" t="n"/>
      <c r="G219" s="13" t="n"/>
      <c r="H219" s="14">
        <f>IF(OR($E219="",$G219=""),"",IF(OR($B219="Walk-in",$B219="Inbound Call"),"✓ EXEMPT",IF($E219&gt;$G219,"LATE",IF(AND($G219&lt;DATE(2026,10,1),($G219-$E219)&lt;2),"⚠ &lt;48 HR","OK"))))</f>
        <v/>
      </c>
      <c r="I219" s="12" t="n"/>
      <c r="J219" s="13" t="n"/>
      <c r="K219" s="14">
        <f>IF($A219="","",IF(AND($E219&lt;&gt;"",IF($G219="",TRUE,$E219&lt;=$G219),$I219="Yes"),"DEFENSIBLE","GAP"))</f>
        <v/>
      </c>
      <c r="L219" s="13">
        <f>IF($J219="","",EDATE($J219,120))</f>
        <v/>
      </c>
      <c r="M219" s="12" t="n"/>
    </row>
    <row r="220">
      <c r="A220" s="15" t="n"/>
      <c r="B220" s="15" t="n"/>
      <c r="C220" s="16" t="n"/>
      <c r="D220" s="17">
        <f>IF($C220="","",IF(TODAY()&lt;=$C220+365,"Valid","EXPIRED"))</f>
        <v/>
      </c>
      <c r="E220" s="16" t="n"/>
      <c r="F220" s="15" t="n"/>
      <c r="G220" s="16" t="n"/>
      <c r="H220" s="17">
        <f>IF(OR($E220="",$G220=""),"",IF(OR($B220="Walk-in",$B220="Inbound Call"),"✓ EXEMPT",IF($E220&gt;$G220,"LATE",IF(AND($G220&lt;DATE(2026,10,1),($G220-$E220)&lt;2),"⚠ &lt;48 HR","OK"))))</f>
        <v/>
      </c>
      <c r="I220" s="15" t="n"/>
      <c r="J220" s="16" t="n"/>
      <c r="K220" s="17">
        <f>IF($A220="","",IF(AND($E220&lt;&gt;"",IF($G220="",TRUE,$E220&lt;=$G220),$I220="Yes"),"DEFENSIBLE","GAP"))</f>
        <v/>
      </c>
      <c r="L220" s="16">
        <f>IF($J220="","",EDATE($J220,120))</f>
        <v/>
      </c>
      <c r="M220" s="15" t="n"/>
    </row>
    <row r="221">
      <c r="A221" s="12" t="n"/>
      <c r="B221" s="12" t="n"/>
      <c r="C221" s="13" t="n"/>
      <c r="D221" s="14">
        <f>IF($C221="","",IF(TODAY()&lt;=$C221+365,"Valid","EXPIRED"))</f>
        <v/>
      </c>
      <c r="E221" s="13" t="n"/>
      <c r="F221" s="12" t="n"/>
      <c r="G221" s="13" t="n"/>
      <c r="H221" s="14">
        <f>IF(OR($E221="",$G221=""),"",IF(OR($B221="Walk-in",$B221="Inbound Call"),"✓ EXEMPT",IF($E221&gt;$G221,"LATE",IF(AND($G221&lt;DATE(2026,10,1),($G221-$E221)&lt;2),"⚠ &lt;48 HR","OK"))))</f>
        <v/>
      </c>
      <c r="I221" s="12" t="n"/>
      <c r="J221" s="13" t="n"/>
      <c r="K221" s="14">
        <f>IF($A221="","",IF(AND($E221&lt;&gt;"",IF($G221="",TRUE,$E221&lt;=$G221),$I221="Yes"),"DEFENSIBLE","GAP"))</f>
        <v/>
      </c>
      <c r="L221" s="13">
        <f>IF($J221="","",EDATE($J221,120))</f>
        <v/>
      </c>
      <c r="M221" s="12" t="n"/>
    </row>
    <row r="222">
      <c r="A222" s="15" t="n"/>
      <c r="B222" s="15" t="n"/>
      <c r="C222" s="16" t="n"/>
      <c r="D222" s="17">
        <f>IF($C222="","",IF(TODAY()&lt;=$C222+365,"Valid","EXPIRED"))</f>
        <v/>
      </c>
      <c r="E222" s="16" t="n"/>
      <c r="F222" s="15" t="n"/>
      <c r="G222" s="16" t="n"/>
      <c r="H222" s="17">
        <f>IF(OR($E222="",$G222=""),"",IF(OR($B222="Walk-in",$B222="Inbound Call"),"✓ EXEMPT",IF($E222&gt;$G222,"LATE",IF(AND($G222&lt;DATE(2026,10,1),($G222-$E222)&lt;2),"⚠ &lt;48 HR","OK"))))</f>
        <v/>
      </c>
      <c r="I222" s="15" t="n"/>
      <c r="J222" s="16" t="n"/>
      <c r="K222" s="17">
        <f>IF($A222="","",IF(AND($E222&lt;&gt;"",IF($G222="",TRUE,$E222&lt;=$G222),$I222="Yes"),"DEFENSIBLE","GAP"))</f>
        <v/>
      </c>
      <c r="L222" s="16">
        <f>IF($J222="","",EDATE($J222,120))</f>
        <v/>
      </c>
      <c r="M222" s="15" t="n"/>
    </row>
    <row r="223">
      <c r="A223" s="12" t="n"/>
      <c r="B223" s="12" t="n"/>
      <c r="C223" s="13" t="n"/>
      <c r="D223" s="14">
        <f>IF($C223="","",IF(TODAY()&lt;=$C223+365,"Valid","EXPIRED"))</f>
        <v/>
      </c>
      <c r="E223" s="13" t="n"/>
      <c r="F223" s="12" t="n"/>
      <c r="G223" s="13" t="n"/>
      <c r="H223" s="14">
        <f>IF(OR($E223="",$G223=""),"",IF(OR($B223="Walk-in",$B223="Inbound Call"),"✓ EXEMPT",IF($E223&gt;$G223,"LATE",IF(AND($G223&lt;DATE(2026,10,1),($G223-$E223)&lt;2),"⚠ &lt;48 HR","OK"))))</f>
        <v/>
      </c>
      <c r="I223" s="12" t="n"/>
      <c r="J223" s="13" t="n"/>
      <c r="K223" s="14">
        <f>IF($A223="","",IF(AND($E223&lt;&gt;"",IF($G223="",TRUE,$E223&lt;=$G223),$I223="Yes"),"DEFENSIBLE","GAP"))</f>
        <v/>
      </c>
      <c r="L223" s="13">
        <f>IF($J223="","",EDATE($J223,120))</f>
        <v/>
      </c>
      <c r="M223" s="12" t="n"/>
    </row>
    <row r="224">
      <c r="A224" s="15" t="n"/>
      <c r="B224" s="15" t="n"/>
      <c r="C224" s="16" t="n"/>
      <c r="D224" s="17">
        <f>IF($C224="","",IF(TODAY()&lt;=$C224+365,"Valid","EXPIRED"))</f>
        <v/>
      </c>
      <c r="E224" s="16" t="n"/>
      <c r="F224" s="15" t="n"/>
      <c r="G224" s="16" t="n"/>
      <c r="H224" s="17">
        <f>IF(OR($E224="",$G224=""),"",IF(OR($B224="Walk-in",$B224="Inbound Call"),"✓ EXEMPT",IF($E224&gt;$G224,"LATE",IF(AND($G224&lt;DATE(2026,10,1),($G224-$E224)&lt;2),"⚠ &lt;48 HR","OK"))))</f>
        <v/>
      </c>
      <c r="I224" s="15" t="n"/>
      <c r="J224" s="16" t="n"/>
      <c r="K224" s="17">
        <f>IF($A224="","",IF(AND($E224&lt;&gt;"",IF($G224="",TRUE,$E224&lt;=$G224),$I224="Yes"),"DEFENSIBLE","GAP"))</f>
        <v/>
      </c>
      <c r="L224" s="16">
        <f>IF($J224="","",EDATE($J224,120))</f>
        <v/>
      </c>
      <c r="M224" s="15" t="n"/>
    </row>
    <row r="225">
      <c r="A225" s="12" t="n"/>
      <c r="B225" s="12" t="n"/>
      <c r="C225" s="13" t="n"/>
      <c r="D225" s="14">
        <f>IF($C225="","",IF(TODAY()&lt;=$C225+365,"Valid","EXPIRED"))</f>
        <v/>
      </c>
      <c r="E225" s="13" t="n"/>
      <c r="F225" s="12" t="n"/>
      <c r="G225" s="13" t="n"/>
      <c r="H225" s="14">
        <f>IF(OR($E225="",$G225=""),"",IF(OR($B225="Walk-in",$B225="Inbound Call"),"✓ EXEMPT",IF($E225&gt;$G225,"LATE",IF(AND($G225&lt;DATE(2026,10,1),($G225-$E225)&lt;2),"⚠ &lt;48 HR","OK"))))</f>
        <v/>
      </c>
      <c r="I225" s="12" t="n"/>
      <c r="J225" s="13" t="n"/>
      <c r="K225" s="14">
        <f>IF($A225="","",IF(AND($E225&lt;&gt;"",IF($G225="",TRUE,$E225&lt;=$G225),$I225="Yes"),"DEFENSIBLE","GAP"))</f>
        <v/>
      </c>
      <c r="L225" s="13">
        <f>IF($J225="","",EDATE($J225,120))</f>
        <v/>
      </c>
      <c r="M225" s="12" t="n"/>
    </row>
    <row r="226">
      <c r="A226" s="15" t="n"/>
      <c r="B226" s="15" t="n"/>
      <c r="C226" s="16" t="n"/>
      <c r="D226" s="17">
        <f>IF($C226="","",IF(TODAY()&lt;=$C226+365,"Valid","EXPIRED"))</f>
        <v/>
      </c>
      <c r="E226" s="16" t="n"/>
      <c r="F226" s="15" t="n"/>
      <c r="G226" s="16" t="n"/>
      <c r="H226" s="17">
        <f>IF(OR($E226="",$G226=""),"",IF(OR($B226="Walk-in",$B226="Inbound Call"),"✓ EXEMPT",IF($E226&gt;$G226,"LATE",IF(AND($G226&lt;DATE(2026,10,1),($G226-$E226)&lt;2),"⚠ &lt;48 HR","OK"))))</f>
        <v/>
      </c>
      <c r="I226" s="15" t="n"/>
      <c r="J226" s="16" t="n"/>
      <c r="K226" s="17">
        <f>IF($A226="","",IF(AND($E226&lt;&gt;"",IF($G226="",TRUE,$E226&lt;=$G226),$I226="Yes"),"DEFENSIBLE","GAP"))</f>
        <v/>
      </c>
      <c r="L226" s="16">
        <f>IF($J226="","",EDATE($J226,120))</f>
        <v/>
      </c>
      <c r="M226" s="15" t="n"/>
    </row>
    <row r="227">
      <c r="A227" s="12" t="n"/>
      <c r="B227" s="12" t="n"/>
      <c r="C227" s="13" t="n"/>
      <c r="D227" s="14">
        <f>IF($C227="","",IF(TODAY()&lt;=$C227+365,"Valid","EXPIRED"))</f>
        <v/>
      </c>
      <c r="E227" s="13" t="n"/>
      <c r="F227" s="12" t="n"/>
      <c r="G227" s="13" t="n"/>
      <c r="H227" s="14">
        <f>IF(OR($E227="",$G227=""),"",IF(OR($B227="Walk-in",$B227="Inbound Call"),"✓ EXEMPT",IF($E227&gt;$G227,"LATE",IF(AND($G227&lt;DATE(2026,10,1),($G227-$E227)&lt;2),"⚠ &lt;48 HR","OK"))))</f>
        <v/>
      </c>
      <c r="I227" s="12" t="n"/>
      <c r="J227" s="13" t="n"/>
      <c r="K227" s="14">
        <f>IF($A227="","",IF(AND($E227&lt;&gt;"",IF($G227="",TRUE,$E227&lt;=$G227),$I227="Yes"),"DEFENSIBLE","GAP"))</f>
        <v/>
      </c>
      <c r="L227" s="13">
        <f>IF($J227="","",EDATE($J227,120))</f>
        <v/>
      </c>
      <c r="M227" s="12" t="n"/>
    </row>
    <row r="228">
      <c r="A228" s="15" t="n"/>
      <c r="B228" s="15" t="n"/>
      <c r="C228" s="16" t="n"/>
      <c r="D228" s="17">
        <f>IF($C228="","",IF(TODAY()&lt;=$C228+365,"Valid","EXPIRED"))</f>
        <v/>
      </c>
      <c r="E228" s="16" t="n"/>
      <c r="F228" s="15" t="n"/>
      <c r="G228" s="16" t="n"/>
      <c r="H228" s="17">
        <f>IF(OR($E228="",$G228=""),"",IF(OR($B228="Walk-in",$B228="Inbound Call"),"✓ EXEMPT",IF($E228&gt;$G228,"LATE",IF(AND($G228&lt;DATE(2026,10,1),($G228-$E228)&lt;2),"⚠ &lt;48 HR","OK"))))</f>
        <v/>
      </c>
      <c r="I228" s="15" t="n"/>
      <c r="J228" s="16" t="n"/>
      <c r="K228" s="17">
        <f>IF($A228="","",IF(AND($E228&lt;&gt;"",IF($G228="",TRUE,$E228&lt;=$G228),$I228="Yes"),"DEFENSIBLE","GAP"))</f>
        <v/>
      </c>
      <c r="L228" s="16">
        <f>IF($J228="","",EDATE($J228,120))</f>
        <v/>
      </c>
      <c r="M228" s="15" t="n"/>
    </row>
    <row r="229">
      <c r="A229" s="12" t="n"/>
      <c r="B229" s="12" t="n"/>
      <c r="C229" s="13" t="n"/>
      <c r="D229" s="14">
        <f>IF($C229="","",IF(TODAY()&lt;=$C229+365,"Valid","EXPIRED"))</f>
        <v/>
      </c>
      <c r="E229" s="13" t="n"/>
      <c r="F229" s="12" t="n"/>
      <c r="G229" s="13" t="n"/>
      <c r="H229" s="14">
        <f>IF(OR($E229="",$G229=""),"",IF(OR($B229="Walk-in",$B229="Inbound Call"),"✓ EXEMPT",IF($E229&gt;$G229,"LATE",IF(AND($G229&lt;DATE(2026,10,1),($G229-$E229)&lt;2),"⚠ &lt;48 HR","OK"))))</f>
        <v/>
      </c>
      <c r="I229" s="12" t="n"/>
      <c r="J229" s="13" t="n"/>
      <c r="K229" s="14">
        <f>IF($A229="","",IF(AND($E229&lt;&gt;"",IF($G229="",TRUE,$E229&lt;=$G229),$I229="Yes"),"DEFENSIBLE","GAP"))</f>
        <v/>
      </c>
      <c r="L229" s="13">
        <f>IF($J229="","",EDATE($J229,120))</f>
        <v/>
      </c>
      <c r="M229" s="12" t="n"/>
    </row>
    <row r="230">
      <c r="A230" s="15" t="n"/>
      <c r="B230" s="15" t="n"/>
      <c r="C230" s="16" t="n"/>
      <c r="D230" s="17">
        <f>IF($C230="","",IF(TODAY()&lt;=$C230+365,"Valid","EXPIRED"))</f>
        <v/>
      </c>
      <c r="E230" s="16" t="n"/>
      <c r="F230" s="15" t="n"/>
      <c r="G230" s="16" t="n"/>
      <c r="H230" s="17">
        <f>IF(OR($E230="",$G230=""),"",IF(OR($B230="Walk-in",$B230="Inbound Call"),"✓ EXEMPT",IF($E230&gt;$G230,"LATE",IF(AND($G230&lt;DATE(2026,10,1),($G230-$E230)&lt;2),"⚠ &lt;48 HR","OK"))))</f>
        <v/>
      </c>
      <c r="I230" s="15" t="n"/>
      <c r="J230" s="16" t="n"/>
      <c r="K230" s="17">
        <f>IF($A230="","",IF(AND($E230&lt;&gt;"",IF($G230="",TRUE,$E230&lt;=$G230),$I230="Yes"),"DEFENSIBLE","GAP"))</f>
        <v/>
      </c>
      <c r="L230" s="16">
        <f>IF($J230="","",EDATE($J230,120))</f>
        <v/>
      </c>
      <c r="M230" s="15" t="n"/>
    </row>
    <row r="231">
      <c r="A231" s="12" t="n"/>
      <c r="B231" s="12" t="n"/>
      <c r="C231" s="13" t="n"/>
      <c r="D231" s="14">
        <f>IF($C231="","",IF(TODAY()&lt;=$C231+365,"Valid","EXPIRED"))</f>
        <v/>
      </c>
      <c r="E231" s="13" t="n"/>
      <c r="F231" s="12" t="n"/>
      <c r="G231" s="13" t="n"/>
      <c r="H231" s="14">
        <f>IF(OR($E231="",$G231=""),"",IF(OR($B231="Walk-in",$B231="Inbound Call"),"✓ EXEMPT",IF($E231&gt;$G231,"LATE",IF(AND($G231&lt;DATE(2026,10,1),($G231-$E231)&lt;2),"⚠ &lt;48 HR","OK"))))</f>
        <v/>
      </c>
      <c r="I231" s="12" t="n"/>
      <c r="J231" s="13" t="n"/>
      <c r="K231" s="14">
        <f>IF($A231="","",IF(AND($E231&lt;&gt;"",IF($G231="",TRUE,$E231&lt;=$G231),$I231="Yes"),"DEFENSIBLE","GAP"))</f>
        <v/>
      </c>
      <c r="L231" s="13">
        <f>IF($J231="","",EDATE($J231,120))</f>
        <v/>
      </c>
      <c r="M231" s="12" t="n"/>
    </row>
    <row r="232">
      <c r="A232" s="15" t="n"/>
      <c r="B232" s="15" t="n"/>
      <c r="C232" s="16" t="n"/>
      <c r="D232" s="17">
        <f>IF($C232="","",IF(TODAY()&lt;=$C232+365,"Valid","EXPIRED"))</f>
        <v/>
      </c>
      <c r="E232" s="16" t="n"/>
      <c r="F232" s="15" t="n"/>
      <c r="G232" s="16" t="n"/>
      <c r="H232" s="17">
        <f>IF(OR($E232="",$G232=""),"",IF(OR($B232="Walk-in",$B232="Inbound Call"),"✓ EXEMPT",IF($E232&gt;$G232,"LATE",IF(AND($G232&lt;DATE(2026,10,1),($G232-$E232)&lt;2),"⚠ &lt;48 HR","OK"))))</f>
        <v/>
      </c>
      <c r="I232" s="15" t="n"/>
      <c r="J232" s="16" t="n"/>
      <c r="K232" s="17">
        <f>IF($A232="","",IF(AND($E232&lt;&gt;"",IF($G232="",TRUE,$E232&lt;=$G232),$I232="Yes"),"DEFENSIBLE","GAP"))</f>
        <v/>
      </c>
      <c r="L232" s="16">
        <f>IF($J232="","",EDATE($J232,120))</f>
        <v/>
      </c>
      <c r="M232" s="15" t="n"/>
    </row>
    <row r="233">
      <c r="A233" s="12" t="n"/>
      <c r="B233" s="12" t="n"/>
      <c r="C233" s="13" t="n"/>
      <c r="D233" s="14">
        <f>IF($C233="","",IF(TODAY()&lt;=$C233+365,"Valid","EXPIRED"))</f>
        <v/>
      </c>
      <c r="E233" s="13" t="n"/>
      <c r="F233" s="12" t="n"/>
      <c r="G233" s="13" t="n"/>
      <c r="H233" s="14">
        <f>IF(OR($E233="",$G233=""),"",IF(OR($B233="Walk-in",$B233="Inbound Call"),"✓ EXEMPT",IF($E233&gt;$G233,"LATE",IF(AND($G233&lt;DATE(2026,10,1),($G233-$E233)&lt;2),"⚠ &lt;48 HR","OK"))))</f>
        <v/>
      </c>
      <c r="I233" s="12" t="n"/>
      <c r="J233" s="13" t="n"/>
      <c r="K233" s="14">
        <f>IF($A233="","",IF(AND($E233&lt;&gt;"",IF($G233="",TRUE,$E233&lt;=$G233),$I233="Yes"),"DEFENSIBLE","GAP"))</f>
        <v/>
      </c>
      <c r="L233" s="13">
        <f>IF($J233="","",EDATE($J233,120))</f>
        <v/>
      </c>
      <c r="M233" s="12" t="n"/>
    </row>
    <row r="234">
      <c r="A234" s="15" t="n"/>
      <c r="B234" s="15" t="n"/>
      <c r="C234" s="16" t="n"/>
      <c r="D234" s="17">
        <f>IF($C234="","",IF(TODAY()&lt;=$C234+365,"Valid","EXPIRED"))</f>
        <v/>
      </c>
      <c r="E234" s="16" t="n"/>
      <c r="F234" s="15" t="n"/>
      <c r="G234" s="16" t="n"/>
      <c r="H234" s="17">
        <f>IF(OR($E234="",$G234=""),"",IF(OR($B234="Walk-in",$B234="Inbound Call"),"✓ EXEMPT",IF($E234&gt;$G234,"LATE",IF(AND($G234&lt;DATE(2026,10,1),($G234-$E234)&lt;2),"⚠ &lt;48 HR","OK"))))</f>
        <v/>
      </c>
      <c r="I234" s="15" t="n"/>
      <c r="J234" s="16" t="n"/>
      <c r="K234" s="17">
        <f>IF($A234="","",IF(AND($E234&lt;&gt;"",IF($G234="",TRUE,$E234&lt;=$G234),$I234="Yes"),"DEFENSIBLE","GAP"))</f>
        <v/>
      </c>
      <c r="L234" s="16">
        <f>IF($J234="","",EDATE($J234,120))</f>
        <v/>
      </c>
      <c r="M234" s="15" t="n"/>
    </row>
    <row r="235">
      <c r="A235" s="12" t="n"/>
      <c r="B235" s="12" t="n"/>
      <c r="C235" s="13" t="n"/>
      <c r="D235" s="14">
        <f>IF($C235="","",IF(TODAY()&lt;=$C235+365,"Valid","EXPIRED"))</f>
        <v/>
      </c>
      <c r="E235" s="13" t="n"/>
      <c r="F235" s="12" t="n"/>
      <c r="G235" s="13" t="n"/>
      <c r="H235" s="14">
        <f>IF(OR($E235="",$G235=""),"",IF(OR($B235="Walk-in",$B235="Inbound Call"),"✓ EXEMPT",IF($E235&gt;$G235,"LATE",IF(AND($G235&lt;DATE(2026,10,1),($G235-$E235)&lt;2),"⚠ &lt;48 HR","OK"))))</f>
        <v/>
      </c>
      <c r="I235" s="12" t="n"/>
      <c r="J235" s="13" t="n"/>
      <c r="K235" s="14">
        <f>IF($A235="","",IF(AND($E235&lt;&gt;"",IF($G235="",TRUE,$E235&lt;=$G235),$I235="Yes"),"DEFENSIBLE","GAP"))</f>
        <v/>
      </c>
      <c r="L235" s="13">
        <f>IF($J235="","",EDATE($J235,120))</f>
        <v/>
      </c>
      <c r="M235" s="12" t="n"/>
    </row>
    <row r="236">
      <c r="A236" s="15" t="n"/>
      <c r="B236" s="15" t="n"/>
      <c r="C236" s="16" t="n"/>
      <c r="D236" s="17">
        <f>IF($C236="","",IF(TODAY()&lt;=$C236+365,"Valid","EXPIRED"))</f>
        <v/>
      </c>
      <c r="E236" s="16" t="n"/>
      <c r="F236" s="15" t="n"/>
      <c r="G236" s="16" t="n"/>
      <c r="H236" s="17">
        <f>IF(OR($E236="",$G236=""),"",IF(OR($B236="Walk-in",$B236="Inbound Call"),"✓ EXEMPT",IF($E236&gt;$G236,"LATE",IF(AND($G236&lt;DATE(2026,10,1),($G236-$E236)&lt;2),"⚠ &lt;48 HR","OK"))))</f>
        <v/>
      </c>
      <c r="I236" s="15" t="n"/>
      <c r="J236" s="16" t="n"/>
      <c r="K236" s="17">
        <f>IF($A236="","",IF(AND($E236&lt;&gt;"",IF($G236="",TRUE,$E236&lt;=$G236),$I236="Yes"),"DEFENSIBLE","GAP"))</f>
        <v/>
      </c>
      <c r="L236" s="16">
        <f>IF($J236="","",EDATE($J236,120))</f>
        <v/>
      </c>
      <c r="M236" s="15" t="n"/>
    </row>
    <row r="237">
      <c r="A237" s="12" t="n"/>
      <c r="B237" s="12" t="n"/>
      <c r="C237" s="13" t="n"/>
      <c r="D237" s="14">
        <f>IF($C237="","",IF(TODAY()&lt;=$C237+365,"Valid","EXPIRED"))</f>
        <v/>
      </c>
      <c r="E237" s="13" t="n"/>
      <c r="F237" s="12" t="n"/>
      <c r="G237" s="13" t="n"/>
      <c r="H237" s="14">
        <f>IF(OR($E237="",$G237=""),"",IF(OR($B237="Walk-in",$B237="Inbound Call"),"✓ EXEMPT",IF($E237&gt;$G237,"LATE",IF(AND($G237&lt;DATE(2026,10,1),($G237-$E237)&lt;2),"⚠ &lt;48 HR","OK"))))</f>
        <v/>
      </c>
      <c r="I237" s="12" t="n"/>
      <c r="J237" s="13" t="n"/>
      <c r="K237" s="14">
        <f>IF($A237="","",IF(AND($E237&lt;&gt;"",IF($G237="",TRUE,$E237&lt;=$G237),$I237="Yes"),"DEFENSIBLE","GAP"))</f>
        <v/>
      </c>
      <c r="L237" s="13">
        <f>IF($J237="","",EDATE($J237,120))</f>
        <v/>
      </c>
      <c r="M237" s="12" t="n"/>
    </row>
    <row r="238">
      <c r="A238" s="15" t="n"/>
      <c r="B238" s="15" t="n"/>
      <c r="C238" s="16" t="n"/>
      <c r="D238" s="17">
        <f>IF($C238="","",IF(TODAY()&lt;=$C238+365,"Valid","EXPIRED"))</f>
        <v/>
      </c>
      <c r="E238" s="16" t="n"/>
      <c r="F238" s="15" t="n"/>
      <c r="G238" s="16" t="n"/>
      <c r="H238" s="17">
        <f>IF(OR($E238="",$G238=""),"",IF(OR($B238="Walk-in",$B238="Inbound Call"),"✓ EXEMPT",IF($E238&gt;$G238,"LATE",IF(AND($G238&lt;DATE(2026,10,1),($G238-$E238)&lt;2),"⚠ &lt;48 HR","OK"))))</f>
        <v/>
      </c>
      <c r="I238" s="15" t="n"/>
      <c r="J238" s="16" t="n"/>
      <c r="K238" s="17">
        <f>IF($A238="","",IF(AND($E238&lt;&gt;"",IF($G238="",TRUE,$E238&lt;=$G238),$I238="Yes"),"DEFENSIBLE","GAP"))</f>
        <v/>
      </c>
      <c r="L238" s="16">
        <f>IF($J238="","",EDATE($J238,120))</f>
        <v/>
      </c>
      <c r="M238" s="15" t="n"/>
    </row>
    <row r="239">
      <c r="A239" s="12" t="n"/>
      <c r="B239" s="12" t="n"/>
      <c r="C239" s="13" t="n"/>
      <c r="D239" s="14">
        <f>IF($C239="","",IF(TODAY()&lt;=$C239+365,"Valid","EXPIRED"))</f>
        <v/>
      </c>
      <c r="E239" s="13" t="n"/>
      <c r="F239" s="12" t="n"/>
      <c r="G239" s="13" t="n"/>
      <c r="H239" s="14">
        <f>IF(OR($E239="",$G239=""),"",IF(OR($B239="Walk-in",$B239="Inbound Call"),"✓ EXEMPT",IF($E239&gt;$G239,"LATE",IF(AND($G239&lt;DATE(2026,10,1),($G239-$E239)&lt;2),"⚠ &lt;48 HR","OK"))))</f>
        <v/>
      </c>
      <c r="I239" s="12" t="n"/>
      <c r="J239" s="13" t="n"/>
      <c r="K239" s="14">
        <f>IF($A239="","",IF(AND($E239&lt;&gt;"",IF($G239="",TRUE,$E239&lt;=$G239),$I239="Yes"),"DEFENSIBLE","GAP"))</f>
        <v/>
      </c>
      <c r="L239" s="13">
        <f>IF($J239="","",EDATE($J239,120))</f>
        <v/>
      </c>
      <c r="M239" s="12" t="n"/>
    </row>
    <row r="240">
      <c r="A240" s="15" t="n"/>
      <c r="B240" s="15" t="n"/>
      <c r="C240" s="16" t="n"/>
      <c r="D240" s="17">
        <f>IF($C240="","",IF(TODAY()&lt;=$C240+365,"Valid","EXPIRED"))</f>
        <v/>
      </c>
      <c r="E240" s="16" t="n"/>
      <c r="F240" s="15" t="n"/>
      <c r="G240" s="16" t="n"/>
      <c r="H240" s="17">
        <f>IF(OR($E240="",$G240=""),"",IF(OR($B240="Walk-in",$B240="Inbound Call"),"✓ EXEMPT",IF($E240&gt;$G240,"LATE",IF(AND($G240&lt;DATE(2026,10,1),($G240-$E240)&lt;2),"⚠ &lt;48 HR","OK"))))</f>
        <v/>
      </c>
      <c r="I240" s="15" t="n"/>
      <c r="J240" s="16" t="n"/>
      <c r="K240" s="17">
        <f>IF($A240="","",IF(AND($E240&lt;&gt;"",IF($G240="",TRUE,$E240&lt;=$G240),$I240="Yes"),"DEFENSIBLE","GAP"))</f>
        <v/>
      </c>
      <c r="L240" s="16">
        <f>IF($J240="","",EDATE($J240,120))</f>
        <v/>
      </c>
      <c r="M240" s="15" t="n"/>
    </row>
    <row r="241">
      <c r="A241" s="12" t="n"/>
      <c r="B241" s="12" t="n"/>
      <c r="C241" s="13" t="n"/>
      <c r="D241" s="14">
        <f>IF($C241="","",IF(TODAY()&lt;=$C241+365,"Valid","EXPIRED"))</f>
        <v/>
      </c>
      <c r="E241" s="13" t="n"/>
      <c r="F241" s="12" t="n"/>
      <c r="G241" s="13" t="n"/>
      <c r="H241" s="14">
        <f>IF(OR($E241="",$G241=""),"",IF(OR($B241="Walk-in",$B241="Inbound Call"),"✓ EXEMPT",IF($E241&gt;$G241,"LATE",IF(AND($G241&lt;DATE(2026,10,1),($G241-$E241)&lt;2),"⚠ &lt;48 HR","OK"))))</f>
        <v/>
      </c>
      <c r="I241" s="12" t="n"/>
      <c r="J241" s="13" t="n"/>
      <c r="K241" s="14">
        <f>IF($A241="","",IF(AND($E241&lt;&gt;"",IF($G241="",TRUE,$E241&lt;=$G241),$I241="Yes"),"DEFENSIBLE","GAP"))</f>
        <v/>
      </c>
      <c r="L241" s="13">
        <f>IF($J241="","",EDATE($J241,120))</f>
        <v/>
      </c>
      <c r="M241" s="12" t="n"/>
    </row>
    <row r="242">
      <c r="A242" s="15" t="n"/>
      <c r="B242" s="15" t="n"/>
      <c r="C242" s="16" t="n"/>
      <c r="D242" s="17">
        <f>IF($C242="","",IF(TODAY()&lt;=$C242+365,"Valid","EXPIRED"))</f>
        <v/>
      </c>
      <c r="E242" s="16" t="n"/>
      <c r="F242" s="15" t="n"/>
      <c r="G242" s="16" t="n"/>
      <c r="H242" s="17">
        <f>IF(OR($E242="",$G242=""),"",IF(OR($B242="Walk-in",$B242="Inbound Call"),"✓ EXEMPT",IF($E242&gt;$G242,"LATE",IF(AND($G242&lt;DATE(2026,10,1),($G242-$E242)&lt;2),"⚠ &lt;48 HR","OK"))))</f>
        <v/>
      </c>
      <c r="I242" s="15" t="n"/>
      <c r="J242" s="16" t="n"/>
      <c r="K242" s="17">
        <f>IF($A242="","",IF(AND($E242&lt;&gt;"",IF($G242="",TRUE,$E242&lt;=$G242),$I242="Yes"),"DEFENSIBLE","GAP"))</f>
        <v/>
      </c>
      <c r="L242" s="16">
        <f>IF($J242="","",EDATE($J242,120))</f>
        <v/>
      </c>
      <c r="M242" s="15" t="n"/>
    </row>
    <row r="243">
      <c r="A243" s="12" t="n"/>
      <c r="B243" s="12" t="n"/>
      <c r="C243" s="13" t="n"/>
      <c r="D243" s="14">
        <f>IF($C243="","",IF(TODAY()&lt;=$C243+365,"Valid","EXPIRED"))</f>
        <v/>
      </c>
      <c r="E243" s="13" t="n"/>
      <c r="F243" s="12" t="n"/>
      <c r="G243" s="13" t="n"/>
      <c r="H243" s="14">
        <f>IF(OR($E243="",$G243=""),"",IF(OR($B243="Walk-in",$B243="Inbound Call"),"✓ EXEMPT",IF($E243&gt;$G243,"LATE",IF(AND($G243&lt;DATE(2026,10,1),($G243-$E243)&lt;2),"⚠ &lt;48 HR","OK"))))</f>
        <v/>
      </c>
      <c r="I243" s="12" t="n"/>
      <c r="J243" s="13" t="n"/>
      <c r="K243" s="14">
        <f>IF($A243="","",IF(AND($E243&lt;&gt;"",IF($G243="",TRUE,$E243&lt;=$G243),$I243="Yes"),"DEFENSIBLE","GAP"))</f>
        <v/>
      </c>
      <c r="L243" s="13">
        <f>IF($J243="","",EDATE($J243,120))</f>
        <v/>
      </c>
      <c r="M243" s="12" t="n"/>
    </row>
    <row r="244">
      <c r="A244" s="15" t="n"/>
      <c r="B244" s="15" t="n"/>
      <c r="C244" s="16" t="n"/>
      <c r="D244" s="17">
        <f>IF($C244="","",IF(TODAY()&lt;=$C244+365,"Valid","EXPIRED"))</f>
        <v/>
      </c>
      <c r="E244" s="16" t="n"/>
      <c r="F244" s="15" t="n"/>
      <c r="G244" s="16" t="n"/>
      <c r="H244" s="17">
        <f>IF(OR($E244="",$G244=""),"",IF(OR($B244="Walk-in",$B244="Inbound Call"),"✓ EXEMPT",IF($E244&gt;$G244,"LATE",IF(AND($G244&lt;DATE(2026,10,1),($G244-$E244)&lt;2),"⚠ &lt;48 HR","OK"))))</f>
        <v/>
      </c>
      <c r="I244" s="15" t="n"/>
      <c r="J244" s="16" t="n"/>
      <c r="K244" s="17">
        <f>IF($A244="","",IF(AND($E244&lt;&gt;"",IF($G244="",TRUE,$E244&lt;=$G244),$I244="Yes"),"DEFENSIBLE","GAP"))</f>
        <v/>
      </c>
      <c r="L244" s="16">
        <f>IF($J244="","",EDATE($J244,120))</f>
        <v/>
      </c>
      <c r="M244" s="15" t="n"/>
    </row>
    <row r="245">
      <c r="A245" s="12" t="n"/>
      <c r="B245" s="12" t="n"/>
      <c r="C245" s="13" t="n"/>
      <c r="D245" s="14">
        <f>IF($C245="","",IF(TODAY()&lt;=$C245+365,"Valid","EXPIRED"))</f>
        <v/>
      </c>
      <c r="E245" s="13" t="n"/>
      <c r="F245" s="12" t="n"/>
      <c r="G245" s="13" t="n"/>
      <c r="H245" s="14">
        <f>IF(OR($E245="",$G245=""),"",IF(OR($B245="Walk-in",$B245="Inbound Call"),"✓ EXEMPT",IF($E245&gt;$G245,"LATE",IF(AND($G245&lt;DATE(2026,10,1),($G245-$E245)&lt;2),"⚠ &lt;48 HR","OK"))))</f>
        <v/>
      </c>
      <c r="I245" s="12" t="n"/>
      <c r="J245" s="13" t="n"/>
      <c r="K245" s="14">
        <f>IF($A245="","",IF(AND($E245&lt;&gt;"",IF($G245="",TRUE,$E245&lt;=$G245),$I245="Yes"),"DEFENSIBLE","GAP"))</f>
        <v/>
      </c>
      <c r="L245" s="13">
        <f>IF($J245="","",EDATE($J245,120))</f>
        <v/>
      </c>
      <c r="M245" s="12" t="n"/>
    </row>
    <row r="246">
      <c r="A246" s="15" t="n"/>
      <c r="B246" s="15" t="n"/>
      <c r="C246" s="16" t="n"/>
      <c r="D246" s="17">
        <f>IF($C246="","",IF(TODAY()&lt;=$C246+365,"Valid","EXPIRED"))</f>
        <v/>
      </c>
      <c r="E246" s="16" t="n"/>
      <c r="F246" s="15" t="n"/>
      <c r="G246" s="16" t="n"/>
      <c r="H246" s="17">
        <f>IF(OR($E246="",$G246=""),"",IF(OR($B246="Walk-in",$B246="Inbound Call"),"✓ EXEMPT",IF($E246&gt;$G246,"LATE",IF(AND($G246&lt;DATE(2026,10,1),($G246-$E246)&lt;2),"⚠ &lt;48 HR","OK"))))</f>
        <v/>
      </c>
      <c r="I246" s="15" t="n"/>
      <c r="J246" s="16" t="n"/>
      <c r="K246" s="17">
        <f>IF($A246="","",IF(AND($E246&lt;&gt;"",IF($G246="",TRUE,$E246&lt;=$G246),$I246="Yes"),"DEFENSIBLE","GAP"))</f>
        <v/>
      </c>
      <c r="L246" s="16">
        <f>IF($J246="","",EDATE($J246,120))</f>
        <v/>
      </c>
      <c r="M246" s="15" t="n"/>
    </row>
    <row r="247">
      <c r="A247" s="12" t="n"/>
      <c r="B247" s="12" t="n"/>
      <c r="C247" s="13" t="n"/>
      <c r="D247" s="14">
        <f>IF($C247="","",IF(TODAY()&lt;=$C247+365,"Valid","EXPIRED"))</f>
        <v/>
      </c>
      <c r="E247" s="13" t="n"/>
      <c r="F247" s="12" t="n"/>
      <c r="G247" s="13" t="n"/>
      <c r="H247" s="14">
        <f>IF(OR($E247="",$G247=""),"",IF(OR($B247="Walk-in",$B247="Inbound Call"),"✓ EXEMPT",IF($E247&gt;$G247,"LATE",IF(AND($G247&lt;DATE(2026,10,1),($G247-$E247)&lt;2),"⚠ &lt;48 HR","OK"))))</f>
        <v/>
      </c>
      <c r="I247" s="12" t="n"/>
      <c r="J247" s="13" t="n"/>
      <c r="K247" s="14">
        <f>IF($A247="","",IF(AND($E247&lt;&gt;"",IF($G247="",TRUE,$E247&lt;=$G247),$I247="Yes"),"DEFENSIBLE","GAP"))</f>
        <v/>
      </c>
      <c r="L247" s="13">
        <f>IF($J247="","",EDATE($J247,120))</f>
        <v/>
      </c>
      <c r="M247" s="12" t="n"/>
    </row>
    <row r="248">
      <c r="A248" s="15" t="n"/>
      <c r="B248" s="15" t="n"/>
      <c r="C248" s="16" t="n"/>
      <c r="D248" s="17">
        <f>IF($C248="","",IF(TODAY()&lt;=$C248+365,"Valid","EXPIRED"))</f>
        <v/>
      </c>
      <c r="E248" s="16" t="n"/>
      <c r="F248" s="15" t="n"/>
      <c r="G248" s="16" t="n"/>
      <c r="H248" s="17">
        <f>IF(OR($E248="",$G248=""),"",IF(OR($B248="Walk-in",$B248="Inbound Call"),"✓ EXEMPT",IF($E248&gt;$G248,"LATE",IF(AND($G248&lt;DATE(2026,10,1),($G248-$E248)&lt;2),"⚠ &lt;48 HR","OK"))))</f>
        <v/>
      </c>
      <c r="I248" s="15" t="n"/>
      <c r="J248" s="16" t="n"/>
      <c r="K248" s="17">
        <f>IF($A248="","",IF(AND($E248&lt;&gt;"",IF($G248="",TRUE,$E248&lt;=$G248),$I248="Yes"),"DEFENSIBLE","GAP"))</f>
        <v/>
      </c>
      <c r="L248" s="16">
        <f>IF($J248="","",EDATE($J248,120))</f>
        <v/>
      </c>
      <c r="M248" s="15" t="n"/>
    </row>
    <row r="249">
      <c r="A249" s="12" t="n"/>
      <c r="B249" s="12" t="n"/>
      <c r="C249" s="13" t="n"/>
      <c r="D249" s="14">
        <f>IF($C249="","",IF(TODAY()&lt;=$C249+365,"Valid","EXPIRED"))</f>
        <v/>
      </c>
      <c r="E249" s="13" t="n"/>
      <c r="F249" s="12" t="n"/>
      <c r="G249" s="13" t="n"/>
      <c r="H249" s="14">
        <f>IF(OR($E249="",$G249=""),"",IF(OR($B249="Walk-in",$B249="Inbound Call"),"✓ EXEMPT",IF($E249&gt;$G249,"LATE",IF(AND($G249&lt;DATE(2026,10,1),($G249-$E249)&lt;2),"⚠ &lt;48 HR","OK"))))</f>
        <v/>
      </c>
      <c r="I249" s="12" t="n"/>
      <c r="J249" s="13" t="n"/>
      <c r="K249" s="14">
        <f>IF($A249="","",IF(AND($E249&lt;&gt;"",IF($G249="",TRUE,$E249&lt;=$G249),$I249="Yes"),"DEFENSIBLE","GAP"))</f>
        <v/>
      </c>
      <c r="L249" s="13">
        <f>IF($J249="","",EDATE($J249,120))</f>
        <v/>
      </c>
      <c r="M249" s="12" t="n"/>
    </row>
    <row r="250">
      <c r="A250" s="15" t="n"/>
      <c r="B250" s="15" t="n"/>
      <c r="C250" s="16" t="n"/>
      <c r="D250" s="17">
        <f>IF($C250="","",IF(TODAY()&lt;=$C250+365,"Valid","EXPIRED"))</f>
        <v/>
      </c>
      <c r="E250" s="16" t="n"/>
      <c r="F250" s="15" t="n"/>
      <c r="G250" s="16" t="n"/>
      <c r="H250" s="17">
        <f>IF(OR($E250="",$G250=""),"",IF(OR($B250="Walk-in",$B250="Inbound Call"),"✓ EXEMPT",IF($E250&gt;$G250,"LATE",IF(AND($G250&lt;DATE(2026,10,1),($G250-$E250)&lt;2),"⚠ &lt;48 HR","OK"))))</f>
        <v/>
      </c>
      <c r="I250" s="15" t="n"/>
      <c r="J250" s="16" t="n"/>
      <c r="K250" s="17">
        <f>IF($A250="","",IF(AND($E250&lt;&gt;"",IF($G250="",TRUE,$E250&lt;=$G250),$I250="Yes"),"DEFENSIBLE","GAP"))</f>
        <v/>
      </c>
      <c r="L250" s="16">
        <f>IF($J250="","",EDATE($J250,120))</f>
        <v/>
      </c>
      <c r="M250" s="15" t="n"/>
    </row>
    <row r="251">
      <c r="A251" s="12" t="n"/>
      <c r="B251" s="12" t="n"/>
      <c r="C251" s="13" t="n"/>
      <c r="D251" s="14">
        <f>IF($C251="","",IF(TODAY()&lt;=$C251+365,"Valid","EXPIRED"))</f>
        <v/>
      </c>
      <c r="E251" s="13" t="n"/>
      <c r="F251" s="12" t="n"/>
      <c r="G251" s="13" t="n"/>
      <c r="H251" s="14">
        <f>IF(OR($E251="",$G251=""),"",IF(OR($B251="Walk-in",$B251="Inbound Call"),"✓ EXEMPT",IF($E251&gt;$G251,"LATE",IF(AND($G251&lt;DATE(2026,10,1),($G251-$E251)&lt;2),"⚠ &lt;48 HR","OK"))))</f>
        <v/>
      </c>
      <c r="I251" s="12" t="n"/>
      <c r="J251" s="13" t="n"/>
      <c r="K251" s="14">
        <f>IF($A251="","",IF(AND($E251&lt;&gt;"",IF($G251="",TRUE,$E251&lt;=$G251),$I251="Yes"),"DEFENSIBLE","GAP"))</f>
        <v/>
      </c>
      <c r="L251" s="13">
        <f>IF($J251="","",EDATE($J251,120))</f>
        <v/>
      </c>
      <c r="M251" s="12" t="n"/>
    </row>
    <row r="252">
      <c r="A252" s="15" t="n"/>
      <c r="B252" s="15" t="n"/>
      <c r="C252" s="16" t="n"/>
      <c r="D252" s="17">
        <f>IF($C252="","",IF(TODAY()&lt;=$C252+365,"Valid","EXPIRED"))</f>
        <v/>
      </c>
      <c r="E252" s="16" t="n"/>
      <c r="F252" s="15" t="n"/>
      <c r="G252" s="16" t="n"/>
      <c r="H252" s="17">
        <f>IF(OR($E252="",$G252=""),"",IF(OR($B252="Walk-in",$B252="Inbound Call"),"✓ EXEMPT",IF($E252&gt;$G252,"LATE",IF(AND($G252&lt;DATE(2026,10,1),($G252-$E252)&lt;2),"⚠ &lt;48 HR","OK"))))</f>
        <v/>
      </c>
      <c r="I252" s="15" t="n"/>
      <c r="J252" s="16" t="n"/>
      <c r="K252" s="17">
        <f>IF($A252="","",IF(AND($E252&lt;&gt;"",IF($G252="",TRUE,$E252&lt;=$G252),$I252="Yes"),"DEFENSIBLE","GAP"))</f>
        <v/>
      </c>
      <c r="L252" s="16">
        <f>IF($J252="","",EDATE($J252,120))</f>
        <v/>
      </c>
      <c r="M252" s="15" t="n"/>
    </row>
    <row r="253">
      <c r="A253" s="12" t="n"/>
      <c r="B253" s="12" t="n"/>
      <c r="C253" s="13" t="n"/>
      <c r="D253" s="14">
        <f>IF($C253="","",IF(TODAY()&lt;=$C253+365,"Valid","EXPIRED"))</f>
        <v/>
      </c>
      <c r="E253" s="13" t="n"/>
      <c r="F253" s="12" t="n"/>
      <c r="G253" s="13" t="n"/>
      <c r="H253" s="14">
        <f>IF(OR($E253="",$G253=""),"",IF(OR($B253="Walk-in",$B253="Inbound Call"),"✓ EXEMPT",IF($E253&gt;$G253,"LATE",IF(AND($G253&lt;DATE(2026,10,1),($G253-$E253)&lt;2),"⚠ &lt;48 HR","OK"))))</f>
        <v/>
      </c>
      <c r="I253" s="12" t="n"/>
      <c r="J253" s="13" t="n"/>
      <c r="K253" s="14">
        <f>IF($A253="","",IF(AND($E253&lt;&gt;"",IF($G253="",TRUE,$E253&lt;=$G253),$I253="Yes"),"DEFENSIBLE","GAP"))</f>
        <v/>
      </c>
      <c r="L253" s="13">
        <f>IF($J253="","",EDATE($J253,120))</f>
        <v/>
      </c>
      <c r="M253" s="12" t="n"/>
    </row>
    <row r="254">
      <c r="A254" s="15" t="n"/>
      <c r="B254" s="15" t="n"/>
      <c r="C254" s="16" t="n"/>
      <c r="D254" s="17">
        <f>IF($C254="","",IF(TODAY()&lt;=$C254+365,"Valid","EXPIRED"))</f>
        <v/>
      </c>
      <c r="E254" s="16" t="n"/>
      <c r="F254" s="15" t="n"/>
      <c r="G254" s="16" t="n"/>
      <c r="H254" s="17">
        <f>IF(OR($E254="",$G254=""),"",IF(OR($B254="Walk-in",$B254="Inbound Call"),"✓ EXEMPT",IF($E254&gt;$G254,"LATE",IF(AND($G254&lt;DATE(2026,10,1),($G254-$E254)&lt;2),"⚠ &lt;48 HR","OK"))))</f>
        <v/>
      </c>
      <c r="I254" s="15" t="n"/>
      <c r="J254" s="16" t="n"/>
      <c r="K254" s="17">
        <f>IF($A254="","",IF(AND($E254&lt;&gt;"",IF($G254="",TRUE,$E254&lt;=$G254),$I254="Yes"),"DEFENSIBLE","GAP"))</f>
        <v/>
      </c>
      <c r="L254" s="16">
        <f>IF($J254="","",EDATE($J254,120))</f>
        <v/>
      </c>
      <c r="M254" s="15" t="n"/>
    </row>
    <row r="255">
      <c r="A255" s="12" t="n"/>
      <c r="B255" s="12" t="n"/>
      <c r="C255" s="13" t="n"/>
      <c r="D255" s="14">
        <f>IF($C255="","",IF(TODAY()&lt;=$C255+365,"Valid","EXPIRED"))</f>
        <v/>
      </c>
      <c r="E255" s="13" t="n"/>
      <c r="F255" s="12" t="n"/>
      <c r="G255" s="13" t="n"/>
      <c r="H255" s="14">
        <f>IF(OR($E255="",$G255=""),"",IF(OR($B255="Walk-in",$B255="Inbound Call"),"✓ EXEMPT",IF($E255&gt;$G255,"LATE",IF(AND($G255&lt;DATE(2026,10,1),($G255-$E255)&lt;2),"⚠ &lt;48 HR","OK"))))</f>
        <v/>
      </c>
      <c r="I255" s="12" t="n"/>
      <c r="J255" s="13" t="n"/>
      <c r="K255" s="14">
        <f>IF($A255="","",IF(AND($E255&lt;&gt;"",IF($G255="",TRUE,$E255&lt;=$G255),$I255="Yes"),"DEFENSIBLE","GAP"))</f>
        <v/>
      </c>
      <c r="L255" s="13">
        <f>IF($J255="","",EDATE($J255,120))</f>
        <v/>
      </c>
      <c r="M255" s="12" t="n"/>
    </row>
    <row r="256">
      <c r="A256" s="15" t="n"/>
      <c r="B256" s="15" t="n"/>
      <c r="C256" s="16" t="n"/>
      <c r="D256" s="17">
        <f>IF($C256="","",IF(TODAY()&lt;=$C256+365,"Valid","EXPIRED"))</f>
        <v/>
      </c>
      <c r="E256" s="16" t="n"/>
      <c r="F256" s="15" t="n"/>
      <c r="G256" s="16" t="n"/>
      <c r="H256" s="17">
        <f>IF(OR($E256="",$G256=""),"",IF(OR($B256="Walk-in",$B256="Inbound Call"),"✓ EXEMPT",IF($E256&gt;$G256,"LATE",IF(AND($G256&lt;DATE(2026,10,1),($G256-$E256)&lt;2),"⚠ &lt;48 HR","OK"))))</f>
        <v/>
      </c>
      <c r="I256" s="15" t="n"/>
      <c r="J256" s="16" t="n"/>
      <c r="K256" s="17">
        <f>IF($A256="","",IF(AND($E256&lt;&gt;"",IF($G256="",TRUE,$E256&lt;=$G256),$I256="Yes"),"DEFENSIBLE","GAP"))</f>
        <v/>
      </c>
      <c r="L256" s="16">
        <f>IF($J256="","",EDATE($J256,120))</f>
        <v/>
      </c>
      <c r="M256" s="15" t="n"/>
    </row>
    <row r="257">
      <c r="A257" s="12" t="n"/>
      <c r="B257" s="12" t="n"/>
      <c r="C257" s="13" t="n"/>
      <c r="D257" s="14">
        <f>IF($C257="","",IF(TODAY()&lt;=$C257+365,"Valid","EXPIRED"))</f>
        <v/>
      </c>
      <c r="E257" s="13" t="n"/>
      <c r="F257" s="12" t="n"/>
      <c r="G257" s="13" t="n"/>
      <c r="H257" s="14">
        <f>IF(OR($E257="",$G257=""),"",IF(OR($B257="Walk-in",$B257="Inbound Call"),"✓ EXEMPT",IF($E257&gt;$G257,"LATE",IF(AND($G257&lt;DATE(2026,10,1),($G257-$E257)&lt;2),"⚠ &lt;48 HR","OK"))))</f>
        <v/>
      </c>
      <c r="I257" s="12" t="n"/>
      <c r="J257" s="13" t="n"/>
      <c r="K257" s="14">
        <f>IF($A257="","",IF(AND($E257&lt;&gt;"",IF($G257="",TRUE,$E257&lt;=$G257),$I257="Yes"),"DEFENSIBLE","GAP"))</f>
        <v/>
      </c>
      <c r="L257" s="13">
        <f>IF($J257="","",EDATE($J257,120))</f>
        <v/>
      </c>
      <c r="M257" s="12" t="n"/>
    </row>
    <row r="258">
      <c r="A258" s="15" t="n"/>
      <c r="B258" s="15" t="n"/>
      <c r="C258" s="16" t="n"/>
      <c r="D258" s="17">
        <f>IF($C258="","",IF(TODAY()&lt;=$C258+365,"Valid","EXPIRED"))</f>
        <v/>
      </c>
      <c r="E258" s="16" t="n"/>
      <c r="F258" s="15" t="n"/>
      <c r="G258" s="16" t="n"/>
      <c r="H258" s="17">
        <f>IF(OR($E258="",$G258=""),"",IF(OR($B258="Walk-in",$B258="Inbound Call"),"✓ EXEMPT",IF($E258&gt;$G258,"LATE",IF(AND($G258&lt;DATE(2026,10,1),($G258-$E258)&lt;2),"⚠ &lt;48 HR","OK"))))</f>
        <v/>
      </c>
      <c r="I258" s="15" t="n"/>
      <c r="J258" s="16" t="n"/>
      <c r="K258" s="17">
        <f>IF($A258="","",IF(AND($E258&lt;&gt;"",IF($G258="",TRUE,$E258&lt;=$G258),$I258="Yes"),"DEFENSIBLE","GAP"))</f>
        <v/>
      </c>
      <c r="L258" s="16">
        <f>IF($J258="","",EDATE($J258,120))</f>
        <v/>
      </c>
      <c r="M258" s="15" t="n"/>
    </row>
    <row r="259">
      <c r="A259" s="12" t="n"/>
      <c r="B259" s="12" t="n"/>
      <c r="C259" s="13" t="n"/>
      <c r="D259" s="14">
        <f>IF($C259="","",IF(TODAY()&lt;=$C259+365,"Valid","EXPIRED"))</f>
        <v/>
      </c>
      <c r="E259" s="13" t="n"/>
      <c r="F259" s="12" t="n"/>
      <c r="G259" s="13" t="n"/>
      <c r="H259" s="14">
        <f>IF(OR($E259="",$G259=""),"",IF(OR($B259="Walk-in",$B259="Inbound Call"),"✓ EXEMPT",IF($E259&gt;$G259,"LATE",IF(AND($G259&lt;DATE(2026,10,1),($G259-$E259)&lt;2),"⚠ &lt;48 HR","OK"))))</f>
        <v/>
      </c>
      <c r="I259" s="12" t="n"/>
      <c r="J259" s="13" t="n"/>
      <c r="K259" s="14">
        <f>IF($A259="","",IF(AND($E259&lt;&gt;"",IF($G259="",TRUE,$E259&lt;=$G259),$I259="Yes"),"DEFENSIBLE","GAP"))</f>
        <v/>
      </c>
      <c r="L259" s="13">
        <f>IF($J259="","",EDATE($J259,120))</f>
        <v/>
      </c>
      <c r="M259" s="12" t="n"/>
    </row>
    <row r="260">
      <c r="A260" s="15" t="n"/>
      <c r="B260" s="15" t="n"/>
      <c r="C260" s="16" t="n"/>
      <c r="D260" s="17">
        <f>IF($C260="","",IF(TODAY()&lt;=$C260+365,"Valid","EXPIRED"))</f>
        <v/>
      </c>
      <c r="E260" s="16" t="n"/>
      <c r="F260" s="15" t="n"/>
      <c r="G260" s="16" t="n"/>
      <c r="H260" s="17">
        <f>IF(OR($E260="",$G260=""),"",IF(OR($B260="Walk-in",$B260="Inbound Call"),"✓ EXEMPT",IF($E260&gt;$G260,"LATE",IF(AND($G260&lt;DATE(2026,10,1),($G260-$E260)&lt;2),"⚠ &lt;48 HR","OK"))))</f>
        <v/>
      </c>
      <c r="I260" s="15" t="n"/>
      <c r="J260" s="16" t="n"/>
      <c r="K260" s="17">
        <f>IF($A260="","",IF(AND($E260&lt;&gt;"",IF($G260="",TRUE,$E260&lt;=$G260),$I260="Yes"),"DEFENSIBLE","GAP"))</f>
        <v/>
      </c>
      <c r="L260" s="16">
        <f>IF($J260="","",EDATE($J260,120))</f>
        <v/>
      </c>
      <c r="M260" s="15" t="n"/>
    </row>
    <row r="261">
      <c r="A261" s="12" t="n"/>
      <c r="B261" s="12" t="n"/>
      <c r="C261" s="13" t="n"/>
      <c r="D261" s="14">
        <f>IF($C261="","",IF(TODAY()&lt;=$C261+365,"Valid","EXPIRED"))</f>
        <v/>
      </c>
      <c r="E261" s="13" t="n"/>
      <c r="F261" s="12" t="n"/>
      <c r="G261" s="13" t="n"/>
      <c r="H261" s="14">
        <f>IF(OR($E261="",$G261=""),"",IF(OR($B261="Walk-in",$B261="Inbound Call"),"✓ EXEMPT",IF($E261&gt;$G261,"LATE",IF(AND($G261&lt;DATE(2026,10,1),($G261-$E261)&lt;2),"⚠ &lt;48 HR","OK"))))</f>
        <v/>
      </c>
      <c r="I261" s="12" t="n"/>
      <c r="J261" s="13" t="n"/>
      <c r="K261" s="14">
        <f>IF($A261="","",IF(AND($E261&lt;&gt;"",IF($G261="",TRUE,$E261&lt;=$G261),$I261="Yes"),"DEFENSIBLE","GAP"))</f>
        <v/>
      </c>
      <c r="L261" s="13">
        <f>IF($J261="","",EDATE($J261,120))</f>
        <v/>
      </c>
      <c r="M261" s="12" t="n"/>
    </row>
    <row r="262">
      <c r="A262" s="15" t="n"/>
      <c r="B262" s="15" t="n"/>
      <c r="C262" s="16" t="n"/>
      <c r="D262" s="17">
        <f>IF($C262="","",IF(TODAY()&lt;=$C262+365,"Valid","EXPIRED"))</f>
        <v/>
      </c>
      <c r="E262" s="16" t="n"/>
      <c r="F262" s="15" t="n"/>
      <c r="G262" s="16" t="n"/>
      <c r="H262" s="17">
        <f>IF(OR($E262="",$G262=""),"",IF(OR($B262="Walk-in",$B262="Inbound Call"),"✓ EXEMPT",IF($E262&gt;$G262,"LATE",IF(AND($G262&lt;DATE(2026,10,1),($G262-$E262)&lt;2),"⚠ &lt;48 HR","OK"))))</f>
        <v/>
      </c>
      <c r="I262" s="15" t="n"/>
      <c r="J262" s="16" t="n"/>
      <c r="K262" s="17">
        <f>IF($A262="","",IF(AND($E262&lt;&gt;"",IF($G262="",TRUE,$E262&lt;=$G262),$I262="Yes"),"DEFENSIBLE","GAP"))</f>
        <v/>
      </c>
      <c r="L262" s="16">
        <f>IF($J262="","",EDATE($J262,120))</f>
        <v/>
      </c>
      <c r="M262" s="15" t="n"/>
    </row>
    <row r="263">
      <c r="A263" s="12" t="n"/>
      <c r="B263" s="12" t="n"/>
      <c r="C263" s="13" t="n"/>
      <c r="D263" s="14">
        <f>IF($C263="","",IF(TODAY()&lt;=$C263+365,"Valid","EXPIRED"))</f>
        <v/>
      </c>
      <c r="E263" s="13" t="n"/>
      <c r="F263" s="12" t="n"/>
      <c r="G263" s="13" t="n"/>
      <c r="H263" s="14">
        <f>IF(OR($E263="",$G263=""),"",IF(OR($B263="Walk-in",$B263="Inbound Call"),"✓ EXEMPT",IF($E263&gt;$G263,"LATE",IF(AND($G263&lt;DATE(2026,10,1),($G263-$E263)&lt;2),"⚠ &lt;48 HR","OK"))))</f>
        <v/>
      </c>
      <c r="I263" s="12" t="n"/>
      <c r="J263" s="13" t="n"/>
      <c r="K263" s="14">
        <f>IF($A263="","",IF(AND($E263&lt;&gt;"",IF($G263="",TRUE,$E263&lt;=$G263),$I263="Yes"),"DEFENSIBLE","GAP"))</f>
        <v/>
      </c>
      <c r="L263" s="13">
        <f>IF($J263="","",EDATE($J263,120))</f>
        <v/>
      </c>
      <c r="M263" s="12" t="n"/>
    </row>
    <row r="264">
      <c r="A264" s="15" t="n"/>
      <c r="B264" s="15" t="n"/>
      <c r="C264" s="16" t="n"/>
      <c r="D264" s="17">
        <f>IF($C264="","",IF(TODAY()&lt;=$C264+365,"Valid","EXPIRED"))</f>
        <v/>
      </c>
      <c r="E264" s="16" t="n"/>
      <c r="F264" s="15" t="n"/>
      <c r="G264" s="16" t="n"/>
      <c r="H264" s="17">
        <f>IF(OR($E264="",$G264=""),"",IF(OR($B264="Walk-in",$B264="Inbound Call"),"✓ EXEMPT",IF($E264&gt;$G264,"LATE",IF(AND($G264&lt;DATE(2026,10,1),($G264-$E264)&lt;2),"⚠ &lt;48 HR","OK"))))</f>
        <v/>
      </c>
      <c r="I264" s="15" t="n"/>
      <c r="J264" s="16" t="n"/>
      <c r="K264" s="17">
        <f>IF($A264="","",IF(AND($E264&lt;&gt;"",IF($G264="",TRUE,$E264&lt;=$G264),$I264="Yes"),"DEFENSIBLE","GAP"))</f>
        <v/>
      </c>
      <c r="L264" s="16">
        <f>IF($J264="","",EDATE($J264,120))</f>
        <v/>
      </c>
      <c r="M264" s="15" t="n"/>
    </row>
    <row r="265">
      <c r="A265" s="12" t="n"/>
      <c r="B265" s="12" t="n"/>
      <c r="C265" s="13" t="n"/>
      <c r="D265" s="14">
        <f>IF($C265="","",IF(TODAY()&lt;=$C265+365,"Valid","EXPIRED"))</f>
        <v/>
      </c>
      <c r="E265" s="13" t="n"/>
      <c r="F265" s="12" t="n"/>
      <c r="G265" s="13" t="n"/>
      <c r="H265" s="14">
        <f>IF(OR($E265="",$G265=""),"",IF(OR($B265="Walk-in",$B265="Inbound Call"),"✓ EXEMPT",IF($E265&gt;$G265,"LATE",IF(AND($G265&lt;DATE(2026,10,1),($G265-$E265)&lt;2),"⚠ &lt;48 HR","OK"))))</f>
        <v/>
      </c>
      <c r="I265" s="12" t="n"/>
      <c r="J265" s="13" t="n"/>
      <c r="K265" s="14">
        <f>IF($A265="","",IF(AND($E265&lt;&gt;"",IF($G265="",TRUE,$E265&lt;=$G265),$I265="Yes"),"DEFENSIBLE","GAP"))</f>
        <v/>
      </c>
      <c r="L265" s="13">
        <f>IF($J265="","",EDATE($J265,120))</f>
        <v/>
      </c>
      <c r="M265" s="12" t="n"/>
    </row>
    <row r="266">
      <c r="A266" s="15" t="n"/>
      <c r="B266" s="15" t="n"/>
      <c r="C266" s="16" t="n"/>
      <c r="D266" s="17">
        <f>IF($C266="","",IF(TODAY()&lt;=$C266+365,"Valid","EXPIRED"))</f>
        <v/>
      </c>
      <c r="E266" s="16" t="n"/>
      <c r="F266" s="15" t="n"/>
      <c r="G266" s="16" t="n"/>
      <c r="H266" s="17">
        <f>IF(OR($E266="",$G266=""),"",IF(OR($B266="Walk-in",$B266="Inbound Call"),"✓ EXEMPT",IF($E266&gt;$G266,"LATE",IF(AND($G266&lt;DATE(2026,10,1),($G266-$E266)&lt;2),"⚠ &lt;48 HR","OK"))))</f>
        <v/>
      </c>
      <c r="I266" s="15" t="n"/>
      <c r="J266" s="16" t="n"/>
      <c r="K266" s="17">
        <f>IF($A266="","",IF(AND($E266&lt;&gt;"",IF($G266="",TRUE,$E266&lt;=$G266),$I266="Yes"),"DEFENSIBLE","GAP"))</f>
        <v/>
      </c>
      <c r="L266" s="16">
        <f>IF($J266="","",EDATE($J266,120))</f>
        <v/>
      </c>
      <c r="M266" s="15" t="n"/>
    </row>
    <row r="267">
      <c r="A267" s="12" t="n"/>
      <c r="B267" s="12" t="n"/>
      <c r="C267" s="13" t="n"/>
      <c r="D267" s="14">
        <f>IF($C267="","",IF(TODAY()&lt;=$C267+365,"Valid","EXPIRED"))</f>
        <v/>
      </c>
      <c r="E267" s="13" t="n"/>
      <c r="F267" s="12" t="n"/>
      <c r="G267" s="13" t="n"/>
      <c r="H267" s="14">
        <f>IF(OR($E267="",$G267=""),"",IF(OR($B267="Walk-in",$B267="Inbound Call"),"✓ EXEMPT",IF($E267&gt;$G267,"LATE",IF(AND($G267&lt;DATE(2026,10,1),($G267-$E267)&lt;2),"⚠ &lt;48 HR","OK"))))</f>
        <v/>
      </c>
      <c r="I267" s="12" t="n"/>
      <c r="J267" s="13" t="n"/>
      <c r="K267" s="14">
        <f>IF($A267="","",IF(AND($E267&lt;&gt;"",IF($G267="",TRUE,$E267&lt;=$G267),$I267="Yes"),"DEFENSIBLE","GAP"))</f>
        <v/>
      </c>
      <c r="L267" s="13">
        <f>IF($J267="","",EDATE($J267,120))</f>
        <v/>
      </c>
      <c r="M267" s="12" t="n"/>
    </row>
    <row r="268">
      <c r="A268" s="15" t="n"/>
      <c r="B268" s="15" t="n"/>
      <c r="C268" s="16" t="n"/>
      <c r="D268" s="17">
        <f>IF($C268="","",IF(TODAY()&lt;=$C268+365,"Valid","EXPIRED"))</f>
        <v/>
      </c>
      <c r="E268" s="16" t="n"/>
      <c r="F268" s="15" t="n"/>
      <c r="G268" s="16" t="n"/>
      <c r="H268" s="17">
        <f>IF(OR($E268="",$G268=""),"",IF(OR($B268="Walk-in",$B268="Inbound Call"),"✓ EXEMPT",IF($E268&gt;$G268,"LATE",IF(AND($G268&lt;DATE(2026,10,1),($G268-$E268)&lt;2),"⚠ &lt;48 HR","OK"))))</f>
        <v/>
      </c>
      <c r="I268" s="15" t="n"/>
      <c r="J268" s="16" t="n"/>
      <c r="K268" s="17">
        <f>IF($A268="","",IF(AND($E268&lt;&gt;"",IF($G268="",TRUE,$E268&lt;=$G268),$I268="Yes"),"DEFENSIBLE","GAP"))</f>
        <v/>
      </c>
      <c r="L268" s="16">
        <f>IF($J268="","",EDATE($J268,120))</f>
        <v/>
      </c>
      <c r="M268" s="15" t="n"/>
    </row>
    <row r="269">
      <c r="A269" s="12" t="n"/>
      <c r="B269" s="12" t="n"/>
      <c r="C269" s="13" t="n"/>
      <c r="D269" s="14">
        <f>IF($C269="","",IF(TODAY()&lt;=$C269+365,"Valid","EXPIRED"))</f>
        <v/>
      </c>
      <c r="E269" s="13" t="n"/>
      <c r="F269" s="12" t="n"/>
      <c r="G269" s="13" t="n"/>
      <c r="H269" s="14">
        <f>IF(OR($E269="",$G269=""),"",IF(OR($B269="Walk-in",$B269="Inbound Call"),"✓ EXEMPT",IF($E269&gt;$G269,"LATE",IF(AND($G269&lt;DATE(2026,10,1),($G269-$E269)&lt;2),"⚠ &lt;48 HR","OK"))))</f>
        <v/>
      </c>
      <c r="I269" s="12" t="n"/>
      <c r="J269" s="13" t="n"/>
      <c r="K269" s="14">
        <f>IF($A269="","",IF(AND($E269&lt;&gt;"",IF($G269="",TRUE,$E269&lt;=$G269),$I269="Yes"),"DEFENSIBLE","GAP"))</f>
        <v/>
      </c>
      <c r="L269" s="13">
        <f>IF($J269="","",EDATE($J269,120))</f>
        <v/>
      </c>
      <c r="M269" s="12" t="n"/>
    </row>
    <row r="270">
      <c r="A270" s="15" t="n"/>
      <c r="B270" s="15" t="n"/>
      <c r="C270" s="16" t="n"/>
      <c r="D270" s="17">
        <f>IF($C270="","",IF(TODAY()&lt;=$C270+365,"Valid","EXPIRED"))</f>
        <v/>
      </c>
      <c r="E270" s="16" t="n"/>
      <c r="F270" s="15" t="n"/>
      <c r="G270" s="16" t="n"/>
      <c r="H270" s="17">
        <f>IF(OR($E270="",$G270=""),"",IF(OR($B270="Walk-in",$B270="Inbound Call"),"✓ EXEMPT",IF($E270&gt;$G270,"LATE",IF(AND($G270&lt;DATE(2026,10,1),($G270-$E270)&lt;2),"⚠ &lt;48 HR","OK"))))</f>
        <v/>
      </c>
      <c r="I270" s="15" t="n"/>
      <c r="J270" s="16" t="n"/>
      <c r="K270" s="17">
        <f>IF($A270="","",IF(AND($E270&lt;&gt;"",IF($G270="",TRUE,$E270&lt;=$G270),$I270="Yes"),"DEFENSIBLE","GAP"))</f>
        <v/>
      </c>
      <c r="L270" s="16">
        <f>IF($J270="","",EDATE($J270,120))</f>
        <v/>
      </c>
      <c r="M270" s="15" t="n"/>
    </row>
    <row r="271">
      <c r="A271" s="12" t="n"/>
      <c r="B271" s="12" t="n"/>
      <c r="C271" s="13" t="n"/>
      <c r="D271" s="14">
        <f>IF($C271="","",IF(TODAY()&lt;=$C271+365,"Valid","EXPIRED"))</f>
        <v/>
      </c>
      <c r="E271" s="13" t="n"/>
      <c r="F271" s="12" t="n"/>
      <c r="G271" s="13" t="n"/>
      <c r="H271" s="14">
        <f>IF(OR($E271="",$G271=""),"",IF(OR($B271="Walk-in",$B271="Inbound Call"),"✓ EXEMPT",IF($E271&gt;$G271,"LATE",IF(AND($G271&lt;DATE(2026,10,1),($G271-$E271)&lt;2),"⚠ &lt;48 HR","OK"))))</f>
        <v/>
      </c>
      <c r="I271" s="12" t="n"/>
      <c r="J271" s="13" t="n"/>
      <c r="K271" s="14">
        <f>IF($A271="","",IF(AND($E271&lt;&gt;"",IF($G271="",TRUE,$E271&lt;=$G271),$I271="Yes"),"DEFENSIBLE","GAP"))</f>
        <v/>
      </c>
      <c r="L271" s="13">
        <f>IF($J271="","",EDATE($J271,120))</f>
        <v/>
      </c>
      <c r="M271" s="12" t="n"/>
    </row>
    <row r="272">
      <c r="A272" s="15" t="n"/>
      <c r="B272" s="15" t="n"/>
      <c r="C272" s="16" t="n"/>
      <c r="D272" s="17">
        <f>IF($C272="","",IF(TODAY()&lt;=$C272+365,"Valid","EXPIRED"))</f>
        <v/>
      </c>
      <c r="E272" s="16" t="n"/>
      <c r="F272" s="15" t="n"/>
      <c r="G272" s="16" t="n"/>
      <c r="H272" s="17">
        <f>IF(OR($E272="",$G272=""),"",IF(OR($B272="Walk-in",$B272="Inbound Call"),"✓ EXEMPT",IF($E272&gt;$G272,"LATE",IF(AND($G272&lt;DATE(2026,10,1),($G272-$E272)&lt;2),"⚠ &lt;48 HR","OK"))))</f>
        <v/>
      </c>
      <c r="I272" s="15" t="n"/>
      <c r="J272" s="16" t="n"/>
      <c r="K272" s="17">
        <f>IF($A272="","",IF(AND($E272&lt;&gt;"",IF($G272="",TRUE,$E272&lt;=$G272),$I272="Yes"),"DEFENSIBLE","GAP"))</f>
        <v/>
      </c>
      <c r="L272" s="16">
        <f>IF($J272="","",EDATE($J272,120))</f>
        <v/>
      </c>
      <c r="M272" s="15" t="n"/>
    </row>
    <row r="273">
      <c r="A273" s="12" t="n"/>
      <c r="B273" s="12" t="n"/>
      <c r="C273" s="13" t="n"/>
      <c r="D273" s="14">
        <f>IF($C273="","",IF(TODAY()&lt;=$C273+365,"Valid","EXPIRED"))</f>
        <v/>
      </c>
      <c r="E273" s="13" t="n"/>
      <c r="F273" s="12" t="n"/>
      <c r="G273" s="13" t="n"/>
      <c r="H273" s="14">
        <f>IF(OR($E273="",$G273=""),"",IF(OR($B273="Walk-in",$B273="Inbound Call"),"✓ EXEMPT",IF($E273&gt;$G273,"LATE",IF(AND($G273&lt;DATE(2026,10,1),($G273-$E273)&lt;2),"⚠ &lt;48 HR","OK"))))</f>
        <v/>
      </c>
      <c r="I273" s="12" t="n"/>
      <c r="J273" s="13" t="n"/>
      <c r="K273" s="14">
        <f>IF($A273="","",IF(AND($E273&lt;&gt;"",IF($G273="",TRUE,$E273&lt;=$G273),$I273="Yes"),"DEFENSIBLE","GAP"))</f>
        <v/>
      </c>
      <c r="L273" s="13">
        <f>IF($J273="","",EDATE($J273,120))</f>
        <v/>
      </c>
      <c r="M273" s="12" t="n"/>
    </row>
    <row r="274">
      <c r="A274" s="15" t="n"/>
      <c r="B274" s="15" t="n"/>
      <c r="C274" s="16" t="n"/>
      <c r="D274" s="17">
        <f>IF($C274="","",IF(TODAY()&lt;=$C274+365,"Valid","EXPIRED"))</f>
        <v/>
      </c>
      <c r="E274" s="16" t="n"/>
      <c r="F274" s="15" t="n"/>
      <c r="G274" s="16" t="n"/>
      <c r="H274" s="17">
        <f>IF(OR($E274="",$G274=""),"",IF(OR($B274="Walk-in",$B274="Inbound Call"),"✓ EXEMPT",IF($E274&gt;$G274,"LATE",IF(AND($G274&lt;DATE(2026,10,1),($G274-$E274)&lt;2),"⚠ &lt;48 HR","OK"))))</f>
        <v/>
      </c>
      <c r="I274" s="15" t="n"/>
      <c r="J274" s="16" t="n"/>
      <c r="K274" s="17">
        <f>IF($A274="","",IF(AND($E274&lt;&gt;"",IF($G274="",TRUE,$E274&lt;=$G274),$I274="Yes"),"DEFENSIBLE","GAP"))</f>
        <v/>
      </c>
      <c r="L274" s="16">
        <f>IF($J274="","",EDATE($J274,120))</f>
        <v/>
      </c>
      <c r="M274" s="15" t="n"/>
    </row>
    <row r="275">
      <c r="A275" s="12" t="n"/>
      <c r="B275" s="12" t="n"/>
      <c r="C275" s="13" t="n"/>
      <c r="D275" s="14">
        <f>IF($C275="","",IF(TODAY()&lt;=$C275+365,"Valid","EXPIRED"))</f>
        <v/>
      </c>
      <c r="E275" s="13" t="n"/>
      <c r="F275" s="12" t="n"/>
      <c r="G275" s="13" t="n"/>
      <c r="H275" s="14">
        <f>IF(OR($E275="",$G275=""),"",IF(OR($B275="Walk-in",$B275="Inbound Call"),"✓ EXEMPT",IF($E275&gt;$G275,"LATE",IF(AND($G275&lt;DATE(2026,10,1),($G275-$E275)&lt;2),"⚠ &lt;48 HR","OK"))))</f>
        <v/>
      </c>
      <c r="I275" s="12" t="n"/>
      <c r="J275" s="13" t="n"/>
      <c r="K275" s="14">
        <f>IF($A275="","",IF(AND($E275&lt;&gt;"",IF($G275="",TRUE,$E275&lt;=$G275),$I275="Yes"),"DEFENSIBLE","GAP"))</f>
        <v/>
      </c>
      <c r="L275" s="13">
        <f>IF($J275="","",EDATE($J275,120))</f>
        <v/>
      </c>
      <c r="M275" s="12" t="n"/>
    </row>
    <row r="276">
      <c r="A276" s="15" t="n"/>
      <c r="B276" s="15" t="n"/>
      <c r="C276" s="16" t="n"/>
      <c r="D276" s="17">
        <f>IF($C276="","",IF(TODAY()&lt;=$C276+365,"Valid","EXPIRED"))</f>
        <v/>
      </c>
      <c r="E276" s="16" t="n"/>
      <c r="F276" s="15" t="n"/>
      <c r="G276" s="16" t="n"/>
      <c r="H276" s="17">
        <f>IF(OR($E276="",$G276=""),"",IF(OR($B276="Walk-in",$B276="Inbound Call"),"✓ EXEMPT",IF($E276&gt;$G276,"LATE",IF(AND($G276&lt;DATE(2026,10,1),($G276-$E276)&lt;2),"⚠ &lt;48 HR","OK"))))</f>
        <v/>
      </c>
      <c r="I276" s="15" t="n"/>
      <c r="J276" s="16" t="n"/>
      <c r="K276" s="17">
        <f>IF($A276="","",IF(AND($E276&lt;&gt;"",IF($G276="",TRUE,$E276&lt;=$G276),$I276="Yes"),"DEFENSIBLE","GAP"))</f>
        <v/>
      </c>
      <c r="L276" s="16">
        <f>IF($J276="","",EDATE($J276,120))</f>
        <v/>
      </c>
      <c r="M276" s="15" t="n"/>
    </row>
    <row r="277">
      <c r="A277" s="12" t="n"/>
      <c r="B277" s="12" t="n"/>
      <c r="C277" s="13" t="n"/>
      <c r="D277" s="14">
        <f>IF($C277="","",IF(TODAY()&lt;=$C277+365,"Valid","EXPIRED"))</f>
        <v/>
      </c>
      <c r="E277" s="13" t="n"/>
      <c r="F277" s="12" t="n"/>
      <c r="G277" s="13" t="n"/>
      <c r="H277" s="14">
        <f>IF(OR($E277="",$G277=""),"",IF(OR($B277="Walk-in",$B277="Inbound Call"),"✓ EXEMPT",IF($E277&gt;$G277,"LATE",IF(AND($G277&lt;DATE(2026,10,1),($G277-$E277)&lt;2),"⚠ &lt;48 HR","OK"))))</f>
        <v/>
      </c>
      <c r="I277" s="12" t="n"/>
      <c r="J277" s="13" t="n"/>
      <c r="K277" s="14">
        <f>IF($A277="","",IF(AND($E277&lt;&gt;"",IF($G277="",TRUE,$E277&lt;=$G277),$I277="Yes"),"DEFENSIBLE","GAP"))</f>
        <v/>
      </c>
      <c r="L277" s="13">
        <f>IF($J277="","",EDATE($J277,120))</f>
        <v/>
      </c>
      <c r="M277" s="12" t="n"/>
    </row>
    <row r="278">
      <c r="A278" s="15" t="n"/>
      <c r="B278" s="15" t="n"/>
      <c r="C278" s="16" t="n"/>
      <c r="D278" s="17">
        <f>IF($C278="","",IF(TODAY()&lt;=$C278+365,"Valid","EXPIRED"))</f>
        <v/>
      </c>
      <c r="E278" s="16" t="n"/>
      <c r="F278" s="15" t="n"/>
      <c r="G278" s="16" t="n"/>
      <c r="H278" s="17">
        <f>IF(OR($E278="",$G278=""),"",IF(OR($B278="Walk-in",$B278="Inbound Call"),"✓ EXEMPT",IF($E278&gt;$G278,"LATE",IF(AND($G278&lt;DATE(2026,10,1),($G278-$E278)&lt;2),"⚠ &lt;48 HR","OK"))))</f>
        <v/>
      </c>
      <c r="I278" s="15" t="n"/>
      <c r="J278" s="16" t="n"/>
      <c r="K278" s="17">
        <f>IF($A278="","",IF(AND($E278&lt;&gt;"",IF($G278="",TRUE,$E278&lt;=$G278),$I278="Yes"),"DEFENSIBLE","GAP"))</f>
        <v/>
      </c>
      <c r="L278" s="16">
        <f>IF($J278="","",EDATE($J278,120))</f>
        <v/>
      </c>
      <c r="M278" s="15" t="n"/>
    </row>
    <row r="279">
      <c r="A279" s="12" t="n"/>
      <c r="B279" s="12" t="n"/>
      <c r="C279" s="13" t="n"/>
      <c r="D279" s="14">
        <f>IF($C279="","",IF(TODAY()&lt;=$C279+365,"Valid","EXPIRED"))</f>
        <v/>
      </c>
      <c r="E279" s="13" t="n"/>
      <c r="F279" s="12" t="n"/>
      <c r="G279" s="13" t="n"/>
      <c r="H279" s="14">
        <f>IF(OR($E279="",$G279=""),"",IF(OR($B279="Walk-in",$B279="Inbound Call"),"✓ EXEMPT",IF($E279&gt;$G279,"LATE",IF(AND($G279&lt;DATE(2026,10,1),($G279-$E279)&lt;2),"⚠ &lt;48 HR","OK"))))</f>
        <v/>
      </c>
      <c r="I279" s="12" t="n"/>
      <c r="J279" s="13" t="n"/>
      <c r="K279" s="14">
        <f>IF($A279="","",IF(AND($E279&lt;&gt;"",IF($G279="",TRUE,$E279&lt;=$G279),$I279="Yes"),"DEFENSIBLE","GAP"))</f>
        <v/>
      </c>
      <c r="L279" s="13">
        <f>IF($J279="","",EDATE($J279,120))</f>
        <v/>
      </c>
      <c r="M279" s="12" t="n"/>
    </row>
    <row r="280">
      <c r="A280" s="15" t="n"/>
      <c r="B280" s="15" t="n"/>
      <c r="C280" s="16" t="n"/>
      <c r="D280" s="17">
        <f>IF($C280="","",IF(TODAY()&lt;=$C280+365,"Valid","EXPIRED"))</f>
        <v/>
      </c>
      <c r="E280" s="16" t="n"/>
      <c r="F280" s="15" t="n"/>
      <c r="G280" s="16" t="n"/>
      <c r="H280" s="17">
        <f>IF(OR($E280="",$G280=""),"",IF(OR($B280="Walk-in",$B280="Inbound Call"),"✓ EXEMPT",IF($E280&gt;$G280,"LATE",IF(AND($G280&lt;DATE(2026,10,1),($G280-$E280)&lt;2),"⚠ &lt;48 HR","OK"))))</f>
        <v/>
      </c>
      <c r="I280" s="15" t="n"/>
      <c r="J280" s="16" t="n"/>
      <c r="K280" s="17">
        <f>IF($A280="","",IF(AND($E280&lt;&gt;"",IF($G280="",TRUE,$E280&lt;=$G280),$I280="Yes"),"DEFENSIBLE","GAP"))</f>
        <v/>
      </c>
      <c r="L280" s="16">
        <f>IF($J280="","",EDATE($J280,120))</f>
        <v/>
      </c>
      <c r="M280" s="15" t="n"/>
    </row>
    <row r="281">
      <c r="A281" s="12" t="n"/>
      <c r="B281" s="12" t="n"/>
      <c r="C281" s="13" t="n"/>
      <c r="D281" s="14">
        <f>IF($C281="","",IF(TODAY()&lt;=$C281+365,"Valid","EXPIRED"))</f>
        <v/>
      </c>
      <c r="E281" s="13" t="n"/>
      <c r="F281" s="12" t="n"/>
      <c r="G281" s="13" t="n"/>
      <c r="H281" s="14">
        <f>IF(OR($E281="",$G281=""),"",IF(OR($B281="Walk-in",$B281="Inbound Call"),"✓ EXEMPT",IF($E281&gt;$G281,"LATE",IF(AND($G281&lt;DATE(2026,10,1),($G281-$E281)&lt;2),"⚠ &lt;48 HR","OK"))))</f>
        <v/>
      </c>
      <c r="I281" s="12" t="n"/>
      <c r="J281" s="13" t="n"/>
      <c r="K281" s="14">
        <f>IF($A281="","",IF(AND($E281&lt;&gt;"",IF($G281="",TRUE,$E281&lt;=$G281),$I281="Yes"),"DEFENSIBLE","GAP"))</f>
        <v/>
      </c>
      <c r="L281" s="13">
        <f>IF($J281="","",EDATE($J281,120))</f>
        <v/>
      </c>
      <c r="M281" s="12" t="n"/>
    </row>
    <row r="282">
      <c r="A282" s="15" t="n"/>
      <c r="B282" s="15" t="n"/>
      <c r="C282" s="16" t="n"/>
      <c r="D282" s="17">
        <f>IF($C282="","",IF(TODAY()&lt;=$C282+365,"Valid","EXPIRED"))</f>
        <v/>
      </c>
      <c r="E282" s="16" t="n"/>
      <c r="F282" s="15" t="n"/>
      <c r="G282" s="16" t="n"/>
      <c r="H282" s="17">
        <f>IF(OR($E282="",$G282=""),"",IF(OR($B282="Walk-in",$B282="Inbound Call"),"✓ EXEMPT",IF($E282&gt;$G282,"LATE",IF(AND($G282&lt;DATE(2026,10,1),($G282-$E282)&lt;2),"⚠ &lt;48 HR","OK"))))</f>
        <v/>
      </c>
      <c r="I282" s="15" t="n"/>
      <c r="J282" s="16" t="n"/>
      <c r="K282" s="17">
        <f>IF($A282="","",IF(AND($E282&lt;&gt;"",IF($G282="",TRUE,$E282&lt;=$G282),$I282="Yes"),"DEFENSIBLE","GAP"))</f>
        <v/>
      </c>
      <c r="L282" s="16">
        <f>IF($J282="","",EDATE($J282,120))</f>
        <v/>
      </c>
      <c r="M282" s="15" t="n"/>
    </row>
    <row r="283">
      <c r="A283" s="12" t="n"/>
      <c r="B283" s="12" t="n"/>
      <c r="C283" s="13" t="n"/>
      <c r="D283" s="14">
        <f>IF($C283="","",IF(TODAY()&lt;=$C283+365,"Valid","EXPIRED"))</f>
        <v/>
      </c>
      <c r="E283" s="13" t="n"/>
      <c r="F283" s="12" t="n"/>
      <c r="G283" s="13" t="n"/>
      <c r="H283" s="14">
        <f>IF(OR($E283="",$G283=""),"",IF(OR($B283="Walk-in",$B283="Inbound Call"),"✓ EXEMPT",IF($E283&gt;$G283,"LATE",IF(AND($G283&lt;DATE(2026,10,1),($G283-$E283)&lt;2),"⚠ &lt;48 HR","OK"))))</f>
        <v/>
      </c>
      <c r="I283" s="12" t="n"/>
      <c r="J283" s="13" t="n"/>
      <c r="K283" s="14">
        <f>IF($A283="","",IF(AND($E283&lt;&gt;"",IF($G283="",TRUE,$E283&lt;=$G283),$I283="Yes"),"DEFENSIBLE","GAP"))</f>
        <v/>
      </c>
      <c r="L283" s="13">
        <f>IF($J283="","",EDATE($J283,120))</f>
        <v/>
      </c>
      <c r="M283" s="12" t="n"/>
    </row>
    <row r="284">
      <c r="A284" s="15" t="n"/>
      <c r="B284" s="15" t="n"/>
      <c r="C284" s="16" t="n"/>
      <c r="D284" s="17">
        <f>IF($C284="","",IF(TODAY()&lt;=$C284+365,"Valid","EXPIRED"))</f>
        <v/>
      </c>
      <c r="E284" s="16" t="n"/>
      <c r="F284" s="15" t="n"/>
      <c r="G284" s="16" t="n"/>
      <c r="H284" s="17">
        <f>IF(OR($E284="",$G284=""),"",IF(OR($B284="Walk-in",$B284="Inbound Call"),"✓ EXEMPT",IF($E284&gt;$G284,"LATE",IF(AND($G284&lt;DATE(2026,10,1),($G284-$E284)&lt;2),"⚠ &lt;48 HR","OK"))))</f>
        <v/>
      </c>
      <c r="I284" s="15" t="n"/>
      <c r="J284" s="16" t="n"/>
      <c r="K284" s="17">
        <f>IF($A284="","",IF(AND($E284&lt;&gt;"",IF($G284="",TRUE,$E284&lt;=$G284),$I284="Yes"),"DEFENSIBLE","GAP"))</f>
        <v/>
      </c>
      <c r="L284" s="16">
        <f>IF($J284="","",EDATE($J284,120))</f>
        <v/>
      </c>
      <c r="M284" s="15" t="n"/>
    </row>
    <row r="285">
      <c r="A285" s="12" t="n"/>
      <c r="B285" s="12" t="n"/>
      <c r="C285" s="13" t="n"/>
      <c r="D285" s="14">
        <f>IF($C285="","",IF(TODAY()&lt;=$C285+365,"Valid","EXPIRED"))</f>
        <v/>
      </c>
      <c r="E285" s="13" t="n"/>
      <c r="F285" s="12" t="n"/>
      <c r="G285" s="13" t="n"/>
      <c r="H285" s="14">
        <f>IF(OR($E285="",$G285=""),"",IF(OR($B285="Walk-in",$B285="Inbound Call"),"✓ EXEMPT",IF($E285&gt;$G285,"LATE",IF(AND($G285&lt;DATE(2026,10,1),($G285-$E285)&lt;2),"⚠ &lt;48 HR","OK"))))</f>
        <v/>
      </c>
      <c r="I285" s="12" t="n"/>
      <c r="J285" s="13" t="n"/>
      <c r="K285" s="14">
        <f>IF($A285="","",IF(AND($E285&lt;&gt;"",IF($G285="",TRUE,$E285&lt;=$G285),$I285="Yes"),"DEFENSIBLE","GAP"))</f>
        <v/>
      </c>
      <c r="L285" s="13">
        <f>IF($J285="","",EDATE($J285,120))</f>
        <v/>
      </c>
      <c r="M285" s="12" t="n"/>
    </row>
    <row r="286">
      <c r="A286" s="15" t="n"/>
      <c r="B286" s="15" t="n"/>
      <c r="C286" s="16" t="n"/>
      <c r="D286" s="17">
        <f>IF($C286="","",IF(TODAY()&lt;=$C286+365,"Valid","EXPIRED"))</f>
        <v/>
      </c>
      <c r="E286" s="16" t="n"/>
      <c r="F286" s="15" t="n"/>
      <c r="G286" s="16" t="n"/>
      <c r="H286" s="17">
        <f>IF(OR($E286="",$G286=""),"",IF(OR($B286="Walk-in",$B286="Inbound Call"),"✓ EXEMPT",IF($E286&gt;$G286,"LATE",IF(AND($G286&lt;DATE(2026,10,1),($G286-$E286)&lt;2),"⚠ &lt;48 HR","OK"))))</f>
        <v/>
      </c>
      <c r="I286" s="15" t="n"/>
      <c r="J286" s="16" t="n"/>
      <c r="K286" s="17">
        <f>IF($A286="","",IF(AND($E286&lt;&gt;"",IF($G286="",TRUE,$E286&lt;=$G286),$I286="Yes"),"DEFENSIBLE","GAP"))</f>
        <v/>
      </c>
      <c r="L286" s="16">
        <f>IF($J286="","",EDATE($J286,120))</f>
        <v/>
      </c>
      <c r="M286" s="15" t="n"/>
    </row>
    <row r="287">
      <c r="A287" s="12" t="n"/>
      <c r="B287" s="12" t="n"/>
      <c r="C287" s="13" t="n"/>
      <c r="D287" s="14">
        <f>IF($C287="","",IF(TODAY()&lt;=$C287+365,"Valid","EXPIRED"))</f>
        <v/>
      </c>
      <c r="E287" s="13" t="n"/>
      <c r="F287" s="12" t="n"/>
      <c r="G287" s="13" t="n"/>
      <c r="H287" s="14">
        <f>IF(OR($E287="",$G287=""),"",IF(OR($B287="Walk-in",$B287="Inbound Call"),"✓ EXEMPT",IF($E287&gt;$G287,"LATE",IF(AND($G287&lt;DATE(2026,10,1),($G287-$E287)&lt;2),"⚠ &lt;48 HR","OK"))))</f>
        <v/>
      </c>
      <c r="I287" s="12" t="n"/>
      <c r="J287" s="13" t="n"/>
      <c r="K287" s="14">
        <f>IF($A287="","",IF(AND($E287&lt;&gt;"",IF($G287="",TRUE,$E287&lt;=$G287),$I287="Yes"),"DEFENSIBLE","GAP"))</f>
        <v/>
      </c>
      <c r="L287" s="13">
        <f>IF($J287="","",EDATE($J287,120))</f>
        <v/>
      </c>
      <c r="M287" s="12" t="n"/>
    </row>
    <row r="288">
      <c r="A288" s="15" t="n"/>
      <c r="B288" s="15" t="n"/>
      <c r="C288" s="16" t="n"/>
      <c r="D288" s="17">
        <f>IF($C288="","",IF(TODAY()&lt;=$C288+365,"Valid","EXPIRED"))</f>
        <v/>
      </c>
      <c r="E288" s="16" t="n"/>
      <c r="F288" s="15" t="n"/>
      <c r="G288" s="16" t="n"/>
      <c r="H288" s="17">
        <f>IF(OR($E288="",$G288=""),"",IF(OR($B288="Walk-in",$B288="Inbound Call"),"✓ EXEMPT",IF($E288&gt;$G288,"LATE",IF(AND($G288&lt;DATE(2026,10,1),($G288-$E288)&lt;2),"⚠ &lt;48 HR","OK"))))</f>
        <v/>
      </c>
      <c r="I288" s="15" t="n"/>
      <c r="J288" s="16" t="n"/>
      <c r="K288" s="17">
        <f>IF($A288="","",IF(AND($E288&lt;&gt;"",IF($G288="",TRUE,$E288&lt;=$G288),$I288="Yes"),"DEFENSIBLE","GAP"))</f>
        <v/>
      </c>
      <c r="L288" s="16">
        <f>IF($J288="","",EDATE($J288,120))</f>
        <v/>
      </c>
      <c r="M288" s="15" t="n"/>
    </row>
    <row r="289">
      <c r="A289" s="12" t="n"/>
      <c r="B289" s="12" t="n"/>
      <c r="C289" s="13" t="n"/>
      <c r="D289" s="14">
        <f>IF($C289="","",IF(TODAY()&lt;=$C289+365,"Valid","EXPIRED"))</f>
        <v/>
      </c>
      <c r="E289" s="13" t="n"/>
      <c r="F289" s="12" t="n"/>
      <c r="G289" s="13" t="n"/>
      <c r="H289" s="14">
        <f>IF(OR($E289="",$G289=""),"",IF(OR($B289="Walk-in",$B289="Inbound Call"),"✓ EXEMPT",IF($E289&gt;$G289,"LATE",IF(AND($G289&lt;DATE(2026,10,1),($G289-$E289)&lt;2),"⚠ &lt;48 HR","OK"))))</f>
        <v/>
      </c>
      <c r="I289" s="12" t="n"/>
      <c r="J289" s="13" t="n"/>
      <c r="K289" s="14">
        <f>IF($A289="","",IF(AND($E289&lt;&gt;"",IF($G289="",TRUE,$E289&lt;=$G289),$I289="Yes"),"DEFENSIBLE","GAP"))</f>
        <v/>
      </c>
      <c r="L289" s="13">
        <f>IF($J289="","",EDATE($J289,120))</f>
        <v/>
      </c>
      <c r="M289" s="12" t="n"/>
    </row>
    <row r="290">
      <c r="A290" s="15" t="n"/>
      <c r="B290" s="15" t="n"/>
      <c r="C290" s="16" t="n"/>
      <c r="D290" s="17">
        <f>IF($C290="","",IF(TODAY()&lt;=$C290+365,"Valid","EXPIRED"))</f>
        <v/>
      </c>
      <c r="E290" s="16" t="n"/>
      <c r="F290" s="15" t="n"/>
      <c r="G290" s="16" t="n"/>
      <c r="H290" s="17">
        <f>IF(OR($E290="",$G290=""),"",IF(OR($B290="Walk-in",$B290="Inbound Call"),"✓ EXEMPT",IF($E290&gt;$G290,"LATE",IF(AND($G290&lt;DATE(2026,10,1),($G290-$E290)&lt;2),"⚠ &lt;48 HR","OK"))))</f>
        <v/>
      </c>
      <c r="I290" s="15" t="n"/>
      <c r="J290" s="16" t="n"/>
      <c r="K290" s="17">
        <f>IF($A290="","",IF(AND($E290&lt;&gt;"",IF($G290="",TRUE,$E290&lt;=$G290),$I290="Yes"),"DEFENSIBLE","GAP"))</f>
        <v/>
      </c>
      <c r="L290" s="16">
        <f>IF($J290="","",EDATE($J290,120))</f>
        <v/>
      </c>
      <c r="M290" s="15" t="n"/>
    </row>
    <row r="291">
      <c r="A291" s="12" t="n"/>
      <c r="B291" s="12" t="n"/>
      <c r="C291" s="13" t="n"/>
      <c r="D291" s="14">
        <f>IF($C291="","",IF(TODAY()&lt;=$C291+365,"Valid","EXPIRED"))</f>
        <v/>
      </c>
      <c r="E291" s="13" t="n"/>
      <c r="F291" s="12" t="n"/>
      <c r="G291" s="13" t="n"/>
      <c r="H291" s="14">
        <f>IF(OR($E291="",$G291=""),"",IF(OR($B291="Walk-in",$B291="Inbound Call"),"✓ EXEMPT",IF($E291&gt;$G291,"LATE",IF(AND($G291&lt;DATE(2026,10,1),($G291-$E291)&lt;2),"⚠ &lt;48 HR","OK"))))</f>
        <v/>
      </c>
      <c r="I291" s="12" t="n"/>
      <c r="J291" s="13" t="n"/>
      <c r="K291" s="14">
        <f>IF($A291="","",IF(AND($E291&lt;&gt;"",IF($G291="",TRUE,$E291&lt;=$G291),$I291="Yes"),"DEFENSIBLE","GAP"))</f>
        <v/>
      </c>
      <c r="L291" s="13">
        <f>IF($J291="","",EDATE($J291,120))</f>
        <v/>
      </c>
      <c r="M291" s="12" t="n"/>
    </row>
    <row r="292">
      <c r="A292" s="15" t="n"/>
      <c r="B292" s="15" t="n"/>
      <c r="C292" s="16" t="n"/>
      <c r="D292" s="17">
        <f>IF($C292="","",IF(TODAY()&lt;=$C292+365,"Valid","EXPIRED"))</f>
        <v/>
      </c>
      <c r="E292" s="16" t="n"/>
      <c r="F292" s="15" t="n"/>
      <c r="G292" s="16" t="n"/>
      <c r="H292" s="17">
        <f>IF(OR($E292="",$G292=""),"",IF(OR($B292="Walk-in",$B292="Inbound Call"),"✓ EXEMPT",IF($E292&gt;$G292,"LATE",IF(AND($G292&lt;DATE(2026,10,1),($G292-$E292)&lt;2),"⚠ &lt;48 HR","OK"))))</f>
        <v/>
      </c>
      <c r="I292" s="15" t="n"/>
      <c r="J292" s="16" t="n"/>
      <c r="K292" s="17">
        <f>IF($A292="","",IF(AND($E292&lt;&gt;"",IF($G292="",TRUE,$E292&lt;=$G292),$I292="Yes"),"DEFENSIBLE","GAP"))</f>
        <v/>
      </c>
      <c r="L292" s="16">
        <f>IF($J292="","",EDATE($J292,120))</f>
        <v/>
      </c>
      <c r="M292" s="15" t="n"/>
    </row>
    <row r="293">
      <c r="A293" s="12" t="n"/>
      <c r="B293" s="12" t="n"/>
      <c r="C293" s="13" t="n"/>
      <c r="D293" s="14">
        <f>IF($C293="","",IF(TODAY()&lt;=$C293+365,"Valid","EXPIRED"))</f>
        <v/>
      </c>
      <c r="E293" s="13" t="n"/>
      <c r="F293" s="12" t="n"/>
      <c r="G293" s="13" t="n"/>
      <c r="H293" s="14">
        <f>IF(OR($E293="",$G293=""),"",IF(OR($B293="Walk-in",$B293="Inbound Call"),"✓ EXEMPT",IF($E293&gt;$G293,"LATE",IF(AND($G293&lt;DATE(2026,10,1),($G293-$E293)&lt;2),"⚠ &lt;48 HR","OK"))))</f>
        <v/>
      </c>
      <c r="I293" s="12" t="n"/>
      <c r="J293" s="13" t="n"/>
      <c r="K293" s="14">
        <f>IF($A293="","",IF(AND($E293&lt;&gt;"",IF($G293="",TRUE,$E293&lt;=$G293),$I293="Yes"),"DEFENSIBLE","GAP"))</f>
        <v/>
      </c>
      <c r="L293" s="13">
        <f>IF($J293="","",EDATE($J293,120))</f>
        <v/>
      </c>
      <c r="M293" s="12" t="n"/>
    </row>
    <row r="294">
      <c r="A294" s="15" t="n"/>
      <c r="B294" s="15" t="n"/>
      <c r="C294" s="16" t="n"/>
      <c r="D294" s="17">
        <f>IF($C294="","",IF(TODAY()&lt;=$C294+365,"Valid","EXPIRED"))</f>
        <v/>
      </c>
      <c r="E294" s="16" t="n"/>
      <c r="F294" s="15" t="n"/>
      <c r="G294" s="16" t="n"/>
      <c r="H294" s="17">
        <f>IF(OR($E294="",$G294=""),"",IF(OR($B294="Walk-in",$B294="Inbound Call"),"✓ EXEMPT",IF($E294&gt;$G294,"LATE",IF(AND($G294&lt;DATE(2026,10,1),($G294-$E294)&lt;2),"⚠ &lt;48 HR","OK"))))</f>
        <v/>
      </c>
      <c r="I294" s="15" t="n"/>
      <c r="J294" s="16" t="n"/>
      <c r="K294" s="17">
        <f>IF($A294="","",IF(AND($E294&lt;&gt;"",IF($G294="",TRUE,$E294&lt;=$G294),$I294="Yes"),"DEFENSIBLE","GAP"))</f>
        <v/>
      </c>
      <c r="L294" s="16">
        <f>IF($J294="","",EDATE($J294,120))</f>
        <v/>
      </c>
      <c r="M294" s="15" t="n"/>
    </row>
    <row r="295">
      <c r="A295" s="12" t="n"/>
      <c r="B295" s="12" t="n"/>
      <c r="C295" s="13" t="n"/>
      <c r="D295" s="14">
        <f>IF($C295="","",IF(TODAY()&lt;=$C295+365,"Valid","EXPIRED"))</f>
        <v/>
      </c>
      <c r="E295" s="13" t="n"/>
      <c r="F295" s="12" t="n"/>
      <c r="G295" s="13" t="n"/>
      <c r="H295" s="14">
        <f>IF(OR($E295="",$G295=""),"",IF(OR($B295="Walk-in",$B295="Inbound Call"),"✓ EXEMPT",IF($E295&gt;$G295,"LATE",IF(AND($G295&lt;DATE(2026,10,1),($G295-$E295)&lt;2),"⚠ &lt;48 HR","OK"))))</f>
        <v/>
      </c>
      <c r="I295" s="12" t="n"/>
      <c r="J295" s="13" t="n"/>
      <c r="K295" s="14">
        <f>IF($A295="","",IF(AND($E295&lt;&gt;"",IF($G295="",TRUE,$E295&lt;=$G295),$I295="Yes"),"DEFENSIBLE","GAP"))</f>
        <v/>
      </c>
      <c r="L295" s="13">
        <f>IF($J295="","",EDATE($J295,120))</f>
        <v/>
      </c>
      <c r="M295" s="12" t="n"/>
    </row>
    <row r="296">
      <c r="A296" s="15" t="n"/>
      <c r="B296" s="15" t="n"/>
      <c r="C296" s="16" t="n"/>
      <c r="D296" s="17">
        <f>IF($C296="","",IF(TODAY()&lt;=$C296+365,"Valid","EXPIRED"))</f>
        <v/>
      </c>
      <c r="E296" s="16" t="n"/>
      <c r="F296" s="15" t="n"/>
      <c r="G296" s="16" t="n"/>
      <c r="H296" s="17">
        <f>IF(OR($E296="",$G296=""),"",IF(OR($B296="Walk-in",$B296="Inbound Call"),"✓ EXEMPT",IF($E296&gt;$G296,"LATE",IF(AND($G296&lt;DATE(2026,10,1),($G296-$E296)&lt;2),"⚠ &lt;48 HR","OK"))))</f>
        <v/>
      </c>
      <c r="I296" s="15" t="n"/>
      <c r="J296" s="16" t="n"/>
      <c r="K296" s="17">
        <f>IF($A296="","",IF(AND($E296&lt;&gt;"",IF($G296="",TRUE,$E296&lt;=$G296),$I296="Yes"),"DEFENSIBLE","GAP"))</f>
        <v/>
      </c>
      <c r="L296" s="16">
        <f>IF($J296="","",EDATE($J296,120))</f>
        <v/>
      </c>
      <c r="M296" s="15" t="n"/>
    </row>
    <row r="297">
      <c r="A297" s="12" t="n"/>
      <c r="B297" s="12" t="n"/>
      <c r="C297" s="13" t="n"/>
      <c r="D297" s="14">
        <f>IF($C297="","",IF(TODAY()&lt;=$C297+365,"Valid","EXPIRED"))</f>
        <v/>
      </c>
      <c r="E297" s="13" t="n"/>
      <c r="F297" s="12" t="n"/>
      <c r="G297" s="13" t="n"/>
      <c r="H297" s="14">
        <f>IF(OR($E297="",$G297=""),"",IF(OR($B297="Walk-in",$B297="Inbound Call"),"✓ EXEMPT",IF($E297&gt;$G297,"LATE",IF(AND($G297&lt;DATE(2026,10,1),($G297-$E297)&lt;2),"⚠ &lt;48 HR","OK"))))</f>
        <v/>
      </c>
      <c r="I297" s="12" t="n"/>
      <c r="J297" s="13" t="n"/>
      <c r="K297" s="14">
        <f>IF($A297="","",IF(AND($E297&lt;&gt;"",IF($G297="",TRUE,$E297&lt;=$G297),$I297="Yes"),"DEFENSIBLE","GAP"))</f>
        <v/>
      </c>
      <c r="L297" s="13">
        <f>IF($J297="","",EDATE($J297,120))</f>
        <v/>
      </c>
      <c r="M297" s="12" t="n"/>
    </row>
    <row r="298">
      <c r="A298" s="15" t="n"/>
      <c r="B298" s="15" t="n"/>
      <c r="C298" s="16" t="n"/>
      <c r="D298" s="17">
        <f>IF($C298="","",IF(TODAY()&lt;=$C298+365,"Valid","EXPIRED"))</f>
        <v/>
      </c>
      <c r="E298" s="16" t="n"/>
      <c r="F298" s="15" t="n"/>
      <c r="G298" s="16" t="n"/>
      <c r="H298" s="17">
        <f>IF(OR($E298="",$G298=""),"",IF(OR($B298="Walk-in",$B298="Inbound Call"),"✓ EXEMPT",IF($E298&gt;$G298,"LATE",IF(AND($G298&lt;DATE(2026,10,1),($G298-$E298)&lt;2),"⚠ &lt;48 HR","OK"))))</f>
        <v/>
      </c>
      <c r="I298" s="15" t="n"/>
      <c r="J298" s="16" t="n"/>
      <c r="K298" s="17">
        <f>IF($A298="","",IF(AND($E298&lt;&gt;"",IF($G298="",TRUE,$E298&lt;=$G298),$I298="Yes"),"DEFENSIBLE","GAP"))</f>
        <v/>
      </c>
      <c r="L298" s="16">
        <f>IF($J298="","",EDATE($J298,120))</f>
        <v/>
      </c>
      <c r="M298" s="15" t="n"/>
    </row>
    <row r="299">
      <c r="A299" s="12" t="n"/>
      <c r="B299" s="12" t="n"/>
      <c r="C299" s="13" t="n"/>
      <c r="D299" s="14">
        <f>IF($C299="","",IF(TODAY()&lt;=$C299+365,"Valid","EXPIRED"))</f>
        <v/>
      </c>
      <c r="E299" s="13" t="n"/>
      <c r="F299" s="12" t="n"/>
      <c r="G299" s="13" t="n"/>
      <c r="H299" s="14">
        <f>IF(OR($E299="",$G299=""),"",IF(OR($B299="Walk-in",$B299="Inbound Call"),"✓ EXEMPT",IF($E299&gt;$G299,"LATE",IF(AND($G299&lt;DATE(2026,10,1),($G299-$E299)&lt;2),"⚠ &lt;48 HR","OK"))))</f>
        <v/>
      </c>
      <c r="I299" s="12" t="n"/>
      <c r="J299" s="13" t="n"/>
      <c r="K299" s="14">
        <f>IF($A299="","",IF(AND($E299&lt;&gt;"",IF($G299="",TRUE,$E299&lt;=$G299),$I299="Yes"),"DEFENSIBLE","GAP"))</f>
        <v/>
      </c>
      <c r="L299" s="13">
        <f>IF($J299="","",EDATE($J299,120))</f>
        <v/>
      </c>
      <c r="M299" s="12" t="n"/>
    </row>
    <row r="300">
      <c r="A300" s="15" t="n"/>
      <c r="B300" s="15" t="n"/>
      <c r="C300" s="16" t="n"/>
      <c r="D300" s="17">
        <f>IF($C300="","",IF(TODAY()&lt;=$C300+365,"Valid","EXPIRED"))</f>
        <v/>
      </c>
      <c r="E300" s="16" t="n"/>
      <c r="F300" s="15" t="n"/>
      <c r="G300" s="16" t="n"/>
      <c r="H300" s="17">
        <f>IF(OR($E300="",$G300=""),"",IF(OR($B300="Walk-in",$B300="Inbound Call"),"✓ EXEMPT",IF($E300&gt;$G300,"LATE",IF(AND($G300&lt;DATE(2026,10,1),($G300-$E300)&lt;2),"⚠ &lt;48 HR","OK"))))</f>
        <v/>
      </c>
      <c r="I300" s="15" t="n"/>
      <c r="J300" s="16" t="n"/>
      <c r="K300" s="17">
        <f>IF($A300="","",IF(AND($E300&lt;&gt;"",IF($G300="",TRUE,$E300&lt;=$G300),$I300="Yes"),"DEFENSIBLE","GAP"))</f>
        <v/>
      </c>
      <c r="L300" s="16">
        <f>IF($J300="","",EDATE($J300,120))</f>
        <v/>
      </c>
      <c r="M300" s="15" t="n"/>
    </row>
    <row r="301">
      <c r="A301" s="12" t="n"/>
      <c r="B301" s="12" t="n"/>
      <c r="C301" s="13" t="n"/>
      <c r="D301" s="14">
        <f>IF($C301="","",IF(TODAY()&lt;=$C301+365,"Valid","EXPIRED"))</f>
        <v/>
      </c>
      <c r="E301" s="13" t="n"/>
      <c r="F301" s="12" t="n"/>
      <c r="G301" s="13" t="n"/>
      <c r="H301" s="14">
        <f>IF(OR($E301="",$G301=""),"",IF(OR($B301="Walk-in",$B301="Inbound Call"),"✓ EXEMPT",IF($E301&gt;$G301,"LATE",IF(AND($G301&lt;DATE(2026,10,1),($G301-$E301)&lt;2),"⚠ &lt;48 HR","OK"))))</f>
        <v/>
      </c>
      <c r="I301" s="12" t="n"/>
      <c r="J301" s="13" t="n"/>
      <c r="K301" s="14">
        <f>IF($A301="","",IF(AND($E301&lt;&gt;"",IF($G301="",TRUE,$E301&lt;=$G301),$I301="Yes"),"DEFENSIBLE","GAP"))</f>
        <v/>
      </c>
      <c r="L301" s="13">
        <f>IF($J301="","",EDATE($J301,120))</f>
        <v/>
      </c>
      <c r="M301" s="12" t="n"/>
    </row>
    <row r="302">
      <c r="A302" s="15" t="n"/>
      <c r="B302" s="15" t="n"/>
      <c r="C302" s="16" t="n"/>
      <c r="D302" s="17">
        <f>IF($C302="","",IF(TODAY()&lt;=$C302+365,"Valid","EXPIRED"))</f>
        <v/>
      </c>
      <c r="E302" s="16" t="n"/>
      <c r="F302" s="15" t="n"/>
      <c r="G302" s="16" t="n"/>
      <c r="H302" s="17">
        <f>IF(OR($E302="",$G302=""),"",IF(OR($B302="Walk-in",$B302="Inbound Call"),"✓ EXEMPT",IF($E302&gt;$G302,"LATE",IF(AND($G302&lt;DATE(2026,10,1),($G302-$E302)&lt;2),"⚠ &lt;48 HR","OK"))))</f>
        <v/>
      </c>
      <c r="I302" s="15" t="n"/>
      <c r="J302" s="16" t="n"/>
      <c r="K302" s="17">
        <f>IF($A302="","",IF(AND($E302&lt;&gt;"",IF($G302="",TRUE,$E302&lt;=$G302),$I302="Yes"),"DEFENSIBLE","GAP"))</f>
        <v/>
      </c>
      <c r="L302" s="16">
        <f>IF($J302="","",EDATE($J302,120))</f>
        <v/>
      </c>
      <c r="M302" s="15" t="n"/>
    </row>
    <row r="303">
      <c r="A303" s="12" t="n"/>
      <c r="B303" s="12" t="n"/>
      <c r="C303" s="13" t="n"/>
      <c r="D303" s="14">
        <f>IF($C303="","",IF(TODAY()&lt;=$C303+365,"Valid","EXPIRED"))</f>
        <v/>
      </c>
      <c r="E303" s="13" t="n"/>
      <c r="F303" s="12" t="n"/>
      <c r="G303" s="13" t="n"/>
      <c r="H303" s="14">
        <f>IF(OR($E303="",$G303=""),"",IF(OR($B303="Walk-in",$B303="Inbound Call"),"✓ EXEMPT",IF($E303&gt;$G303,"LATE",IF(AND($G303&lt;DATE(2026,10,1),($G303-$E303)&lt;2),"⚠ &lt;48 HR","OK"))))</f>
        <v/>
      </c>
      <c r="I303" s="12" t="n"/>
      <c r="J303" s="13" t="n"/>
      <c r="K303" s="14">
        <f>IF($A303="","",IF(AND($E303&lt;&gt;"",IF($G303="",TRUE,$E303&lt;=$G303),$I303="Yes"),"DEFENSIBLE","GAP"))</f>
        <v/>
      </c>
      <c r="L303" s="13">
        <f>IF($J303="","",EDATE($J303,120))</f>
        <v/>
      </c>
      <c r="M303" s="12" t="n"/>
    </row>
    <row r="304">
      <c r="A304" s="15" t="n"/>
      <c r="B304" s="15" t="n"/>
      <c r="C304" s="16" t="n"/>
      <c r="D304" s="17">
        <f>IF($C304="","",IF(TODAY()&lt;=$C304+365,"Valid","EXPIRED"))</f>
        <v/>
      </c>
      <c r="E304" s="16" t="n"/>
      <c r="F304" s="15" t="n"/>
      <c r="G304" s="16" t="n"/>
      <c r="H304" s="17">
        <f>IF(OR($E304="",$G304=""),"",IF(OR($B304="Walk-in",$B304="Inbound Call"),"✓ EXEMPT",IF($E304&gt;$G304,"LATE",IF(AND($G304&lt;DATE(2026,10,1),($G304-$E304)&lt;2),"⚠ &lt;48 HR","OK"))))</f>
        <v/>
      </c>
      <c r="I304" s="15" t="n"/>
      <c r="J304" s="16" t="n"/>
      <c r="K304" s="17">
        <f>IF($A304="","",IF(AND($E304&lt;&gt;"",IF($G304="",TRUE,$E304&lt;=$G304),$I304="Yes"),"DEFENSIBLE","GAP"))</f>
        <v/>
      </c>
      <c r="L304" s="16">
        <f>IF($J304="","",EDATE($J304,120))</f>
        <v/>
      </c>
      <c r="M304" s="15" t="n"/>
    </row>
    <row r="305">
      <c r="A305" s="12" t="n"/>
      <c r="B305" s="12" t="n"/>
      <c r="C305" s="13" t="n"/>
      <c r="D305" s="14">
        <f>IF($C305="","",IF(TODAY()&lt;=$C305+365,"Valid","EXPIRED"))</f>
        <v/>
      </c>
      <c r="E305" s="13" t="n"/>
      <c r="F305" s="12" t="n"/>
      <c r="G305" s="13" t="n"/>
      <c r="H305" s="14">
        <f>IF(OR($E305="",$G305=""),"",IF(OR($B305="Walk-in",$B305="Inbound Call"),"✓ EXEMPT",IF($E305&gt;$G305,"LATE",IF(AND($G305&lt;DATE(2026,10,1),($G305-$E305)&lt;2),"⚠ &lt;48 HR","OK"))))</f>
        <v/>
      </c>
      <c r="I305" s="12" t="n"/>
      <c r="J305" s="13" t="n"/>
      <c r="K305" s="14">
        <f>IF($A305="","",IF(AND($E305&lt;&gt;"",IF($G305="",TRUE,$E305&lt;=$G305),$I305="Yes"),"DEFENSIBLE","GAP"))</f>
        <v/>
      </c>
      <c r="L305" s="13">
        <f>IF($J305="","",EDATE($J305,120))</f>
        <v/>
      </c>
      <c r="M305" s="12" t="n"/>
    </row>
    <row r="306">
      <c r="A306" s="15" t="n"/>
      <c r="B306" s="15" t="n"/>
      <c r="C306" s="16" t="n"/>
      <c r="D306" s="17">
        <f>IF($C306="","",IF(TODAY()&lt;=$C306+365,"Valid","EXPIRED"))</f>
        <v/>
      </c>
      <c r="E306" s="16" t="n"/>
      <c r="F306" s="15" t="n"/>
      <c r="G306" s="16" t="n"/>
      <c r="H306" s="17">
        <f>IF(OR($E306="",$G306=""),"",IF(OR($B306="Walk-in",$B306="Inbound Call"),"✓ EXEMPT",IF($E306&gt;$G306,"LATE",IF(AND($G306&lt;DATE(2026,10,1),($G306-$E306)&lt;2),"⚠ &lt;48 HR","OK"))))</f>
        <v/>
      </c>
      <c r="I306" s="15" t="n"/>
      <c r="J306" s="16" t="n"/>
      <c r="K306" s="17">
        <f>IF($A306="","",IF(AND($E306&lt;&gt;"",IF($G306="",TRUE,$E306&lt;=$G306),$I306="Yes"),"DEFENSIBLE","GAP"))</f>
        <v/>
      </c>
      <c r="L306" s="16">
        <f>IF($J306="","",EDATE($J306,120))</f>
        <v/>
      </c>
      <c r="M306" s="15" t="n"/>
    </row>
    <row r="307">
      <c r="A307" s="12" t="n"/>
      <c r="B307" s="12" t="n"/>
      <c r="C307" s="13" t="n"/>
      <c r="D307" s="14">
        <f>IF($C307="","",IF(TODAY()&lt;=$C307+365,"Valid","EXPIRED"))</f>
        <v/>
      </c>
      <c r="E307" s="13" t="n"/>
      <c r="F307" s="12" t="n"/>
      <c r="G307" s="13" t="n"/>
      <c r="H307" s="14">
        <f>IF(OR($E307="",$G307=""),"",IF(OR($B307="Walk-in",$B307="Inbound Call"),"✓ EXEMPT",IF($E307&gt;$G307,"LATE",IF(AND($G307&lt;DATE(2026,10,1),($G307-$E307)&lt;2),"⚠ &lt;48 HR","OK"))))</f>
        <v/>
      </c>
      <c r="I307" s="12" t="n"/>
      <c r="J307" s="13" t="n"/>
      <c r="K307" s="14">
        <f>IF($A307="","",IF(AND($E307&lt;&gt;"",IF($G307="",TRUE,$E307&lt;=$G307),$I307="Yes"),"DEFENSIBLE","GAP"))</f>
        <v/>
      </c>
      <c r="L307" s="13">
        <f>IF($J307="","",EDATE($J307,120))</f>
        <v/>
      </c>
      <c r="M307" s="12" t="n"/>
    </row>
    <row r="308">
      <c r="A308" s="15" t="n"/>
      <c r="B308" s="15" t="n"/>
      <c r="C308" s="16" t="n"/>
      <c r="D308" s="17">
        <f>IF($C308="","",IF(TODAY()&lt;=$C308+365,"Valid","EXPIRED"))</f>
        <v/>
      </c>
      <c r="E308" s="16" t="n"/>
      <c r="F308" s="15" t="n"/>
      <c r="G308" s="16" t="n"/>
      <c r="H308" s="17">
        <f>IF(OR($E308="",$G308=""),"",IF(OR($B308="Walk-in",$B308="Inbound Call"),"✓ EXEMPT",IF($E308&gt;$G308,"LATE",IF(AND($G308&lt;DATE(2026,10,1),($G308-$E308)&lt;2),"⚠ &lt;48 HR","OK"))))</f>
        <v/>
      </c>
      <c r="I308" s="15" t="n"/>
      <c r="J308" s="16" t="n"/>
      <c r="K308" s="17">
        <f>IF($A308="","",IF(AND($E308&lt;&gt;"",IF($G308="",TRUE,$E308&lt;=$G308),$I308="Yes"),"DEFENSIBLE","GAP"))</f>
        <v/>
      </c>
      <c r="L308" s="16">
        <f>IF($J308="","",EDATE($J308,120))</f>
        <v/>
      </c>
      <c r="M308" s="15" t="n"/>
    </row>
  </sheetData>
  <mergeCells count="5">
    <mergeCell ref="A1:M1"/>
    <mergeCell ref="A6:M6"/>
    <mergeCell ref="A4:M4"/>
    <mergeCell ref="A3:M3"/>
    <mergeCell ref="A2:M2"/>
  </mergeCells>
  <conditionalFormatting sqref="K9:K308">
    <cfRule type="cellIs" priority="1" operator="equal" dxfId="0">
      <formula>"DEFENSIBLE"</formula>
    </cfRule>
    <cfRule type="cellIs" priority="2" operator="equal" dxfId="1">
      <formula>"GAP"</formula>
    </cfRule>
  </conditionalFormatting>
  <conditionalFormatting sqref="H9:H308">
    <cfRule type="cellIs" priority="3" operator="equal" dxfId="1">
      <formula>"LATE"</formula>
    </cfRule>
    <cfRule type="cellIs" priority="4" operator="equal" dxfId="2">
      <formula>"⚠ &lt;48 HR"</formula>
    </cfRule>
    <cfRule type="cellIs" priority="5" operator="equal" dxfId="0">
      <formula>"✓ EXEMPT"</formula>
    </cfRule>
  </conditionalFormatting>
  <conditionalFormatting sqref="D9:D308">
    <cfRule type="cellIs" priority="6" operator="equal" dxfId="1">
      <formula>"EXPIRED"</formula>
    </cfRule>
  </conditionalFormatting>
  <conditionalFormatting sqref="I9:I308">
    <cfRule type="cellIs" priority="7" operator="equal" dxfId="1">
      <formula>"No"</formula>
    </cfRule>
  </conditionalFormatting>
  <dataValidations count="3">
    <dataValidation sqref="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showDropDown="0" showInputMessage="0" showErrorMessage="0" allowBlank="1" type="list">
      <formula1>"Inbound Call,Web Form,Referral,BRC / Mailer,Event,Purchased Lead,Walk-in,Other"</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showDropDown="0" showInputMessage="0" showErrorMessage="0" allowBlank="1" type="list">
      <formula1>"Written,Electronic,Verbal (phone)"</formula1>
    </dataValidation>
    <dataValidation sqref="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I291 I292 I293 I294 I295 I296 I297 I298 I299 I300 I301 I302 I303 I304 I305 I306 I307 I308" showDropDown="0" showInputMessage="0" showErrorMessage="0" allowBlank="1" type="list">
      <formula1>"Yes,No,N/A"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showGridLines="0" workbookViewId="0">
      <pane ySplit="5" topLeftCell="A6" activePane="bottomLeft" state="frozen"/>
      <selection pane="bottomLeft" activeCell="A1" sqref="A1"/>
    </sheetView>
  </sheetViews>
  <sheetFormatPr baseColWidth="8" defaultRowHeight="15"/>
  <cols>
    <col width="3" customWidth="1" min="1" max="1"/>
    <col width="36" customWidth="1" min="2" max="2"/>
    <col width="20" customWidth="1" min="3" max="3"/>
    <col width="20" customWidth="1" min="4" max="4"/>
    <col width="3" customWidth="1" min="5" max="5"/>
  </cols>
  <sheetData>
    <row r="1" ht="8" customHeight="1">
      <c r="A1" s="1" t="n"/>
    </row>
    <row r="2" ht="40" customHeight="1">
      <c r="A2" s="2" t="inlineStr">
        <is>
          <t>COMPLIANCE DASHBOARD</t>
        </is>
      </c>
    </row>
    <row r="3" ht="20" customHeight="1">
      <c r="A3" s="3" t="inlineStr">
        <is>
          <t>Your audit-readiness at a glance — work the red before CMS or your carrier does</t>
        </is>
      </c>
    </row>
    <row r="4" ht="6" customHeight="1">
      <c r="A4" s="4" t="n"/>
    </row>
    <row r="6" ht="24" customHeight="1">
      <c r="B6" s="5" t="inlineStr">
        <is>
          <t>AUDIT READINESS</t>
        </is>
      </c>
    </row>
    <row r="7">
      <c r="B7" s="18" t="inlineStr">
        <is>
          <t>Contacts logged</t>
        </is>
      </c>
      <c r="C7" s="19">
        <f>COUNTA('🔗 Compliance Chain'!$A$9:$A$308)</f>
        <v/>
      </c>
      <c r="D7" s="33" t="n"/>
    </row>
    <row r="8">
      <c r="B8" s="18" t="inlineStr">
        <is>
          <t>DEFENSIBLE (full chain)</t>
        </is>
      </c>
      <c r="C8" s="19">
        <f>COUNTIF('🔗 Compliance Chain'!$K$9:$K$308,"DEFENSIBLE")</f>
        <v/>
      </c>
      <c r="D8" s="33" t="n"/>
    </row>
    <row r="9">
      <c r="B9" s="20" t="inlineStr">
        <is>
          <t>GAPS (fix these)</t>
        </is>
      </c>
      <c r="C9" s="21">
        <f>COUNTIF('🔗 Compliance Chain'!$K$9:$K$308,"GAP")</f>
        <v/>
      </c>
      <c r="D9" s="33" t="n"/>
    </row>
    <row r="10">
      <c r="B10" s="20" t="inlineStr">
        <is>
          <t>Defensible rate</t>
        </is>
      </c>
      <c r="C10" s="22">
        <f>IF(COUNTA('🔗 Compliance Chain'!$A$9:$A$308)=0,"",COUNTIF('🔗 Compliance Chain'!$K$9:$K$308,"DEFENSIBLE")/COUNTA('🔗 Compliance Chain'!$A$9:$A$308))</f>
        <v/>
      </c>
      <c r="D10" s="33" t="n"/>
    </row>
    <row r="12" ht="24" customHeight="1">
      <c r="B12" s="5" t="inlineStr">
        <is>
          <t>GAP BREAKDOWN (what's missing)</t>
        </is>
      </c>
    </row>
    <row r="13">
      <c r="B13" s="18" t="inlineStr">
        <is>
          <t>Calls NOT recorded</t>
        </is>
      </c>
      <c r="C13" s="19">
        <f>COUNTIF('🔗 Compliance Chain'!$I$9:$I$308,"No")</f>
        <v/>
      </c>
      <c r="D13" s="33" t="n"/>
    </row>
    <row r="14">
      <c r="B14" s="18" t="inlineStr">
        <is>
          <t>SOA dated AFTER appt (LATE)</t>
        </is>
      </c>
      <c r="C14" s="19">
        <f>COUNTIF('🔗 Compliance Chain'!$H$9:$H$308,"LATE")</f>
        <v/>
      </c>
      <c r="D14" s="33" t="n"/>
    </row>
    <row r="15">
      <c r="B15" s="18" t="inlineStr">
        <is>
          <t>SOA under 48 hrs (pre-Oct-1 appts)</t>
        </is>
      </c>
      <c r="C15" s="19">
        <f>COUNTIF('🔗 Compliance Chain'!$H$9:$H$308,"⚠ &lt;48 HR")</f>
        <v/>
      </c>
      <c r="D15" s="33" t="n"/>
    </row>
    <row r="16">
      <c r="B16" s="18" t="inlineStr">
        <is>
          <t>Expired PTC (&gt;12 months)</t>
        </is>
      </c>
      <c r="C16" s="19">
        <f>COUNTIF('🔗 Compliance Chain'!$D$9:$D$308,"EXPIRED")</f>
        <v/>
      </c>
      <c r="D16" s="33" t="n"/>
    </row>
    <row r="17">
      <c r="B17" s="18" t="inlineStr">
        <is>
          <t>Missing SOA date</t>
        </is>
      </c>
      <c r="C17" s="19">
        <f>COUNTA('🔗 Compliance Chain'!$A$9:$A$308)-COUNTA('🔗 Compliance Chain'!$E$9:$E$308)</f>
        <v/>
      </c>
      <c r="D17" s="33" t="n"/>
    </row>
    <row r="19" ht="46" customHeight="1">
      <c r="B19" s="9" t="inlineStr">
        <is>
          <t>Educational/organizational tool only — NOT legal or compliance advice, and not affiliated with CMS. Rules verified June 2026 (CY2027 final rule, 91 FR 17384: marketing/sales call recordings kept 6 yrs, enrollment portion 10 yrs; SOA records 10 yrs). Confirm current requirements at CMS.gov and with your carrier/IMO before relying on this for an audit.</t>
        </is>
      </c>
    </row>
  </sheetData>
  <mergeCells count="16">
    <mergeCell ref="A4:E4"/>
    <mergeCell ref="B19:D19"/>
    <mergeCell ref="C7:D7"/>
    <mergeCell ref="C10:D10"/>
    <mergeCell ref="A2:E2"/>
    <mergeCell ref="C15:D15"/>
    <mergeCell ref="C16:D16"/>
    <mergeCell ref="C14:D14"/>
    <mergeCell ref="A1:E1"/>
    <mergeCell ref="C13:D13"/>
    <mergeCell ref="C9:D9"/>
    <mergeCell ref="B12:D12"/>
    <mergeCell ref="C17:D17"/>
    <mergeCell ref="B6:D6"/>
    <mergeCell ref="C8:D8"/>
    <mergeCell ref="A3:E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AI Prompts for Agents · Commission Tracker · Cross-Sell Tracker · Appeals &amp; Prior-Auth Toolkit · OTC Cheat Sheet</t>
        </is>
      </c>
    </row>
    <row r="15" ht="26" customHeight="1">
      <c r="B15" s="23" t="inlineStr">
        <is>
          <t>🛍  Browse everything → https://templatetitanhq.etsy.com</t>
        </is>
      </c>
    </row>
    <row r="17" ht="46" customHeight="1">
      <c r="B17" s="10"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2026-07-22T20:42:55Z</dcterms:created>
  <dcterms:modified xmlns:dcterms="http://purl.org/dc/terms/" xmlns:xsi="http://www.w3.org/2001/XMLSchema-instance" xsi:type="dcterms:W3CDTF">2026-07-22T20:42:55Z</dcterms:modified>
</cp:coreProperties>
</file>